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w2k8fs03\Planejamento_RI\Relações com Investidores\Resultados Trimestrais\Planilhas Interativas\Novas Planilhas Site de RI\"/>
    </mc:Choice>
  </mc:AlternateContent>
  <xr:revisionPtr revIDLastSave="0" documentId="13_ncr:1_{D7A3C68E-6AF7-4790-9603-3FA972E8C1C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DRE Ajustado" sheetId="2" r:id="rId1"/>
    <sheet name="DRE" sheetId="3" r:id="rId2"/>
    <sheet name="Ativo" sheetId="4" r:id="rId3"/>
    <sheet name="Passivo e Patrimonio Liquido" sheetId="5" r:id="rId4"/>
    <sheet name="Fluxo de Caixa" sheetId="6" r:id="rId5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1" i="6" l="1"/>
  <c r="AK21" i="6"/>
  <c r="AJ21" i="6"/>
  <c r="AI21" i="6"/>
  <c r="AH21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B54" i="6" l="1"/>
  <c r="B46" i="6"/>
  <c r="B32" i="6"/>
  <c r="B36" i="6" s="1"/>
  <c r="B30" i="5"/>
  <c r="B19" i="5"/>
  <c r="B12" i="5"/>
  <c r="B21" i="4"/>
  <c r="B11" i="4"/>
  <c r="B27" i="3"/>
  <c r="B17" i="3"/>
  <c r="B7" i="3"/>
  <c r="B11" i="3" s="1"/>
  <c r="B27" i="2"/>
  <c r="B17" i="2"/>
  <c r="B7" i="2"/>
  <c r="B11" i="2" s="1"/>
  <c r="B56" i="6" l="1"/>
  <c r="B32" i="5"/>
  <c r="B23" i="4"/>
  <c r="B19" i="3"/>
  <c r="B23" i="3" s="1"/>
  <c r="B31" i="3" s="1"/>
  <c r="B35" i="3" s="1"/>
  <c r="B19" i="2"/>
  <c r="B23" i="2" s="1"/>
  <c r="B31" i="2" s="1"/>
  <c r="B35" i="2" s="1"/>
  <c r="C54" i="6" l="1"/>
  <c r="C46" i="6"/>
  <c r="C32" i="6"/>
  <c r="C36" i="6" s="1"/>
  <c r="C30" i="5"/>
  <c r="C19" i="5"/>
  <c r="C12" i="5"/>
  <c r="C32" i="5" s="1"/>
  <c r="C21" i="4"/>
  <c r="C11" i="4"/>
  <c r="C27" i="3"/>
  <c r="C17" i="3"/>
  <c r="C7" i="3"/>
  <c r="C11" i="3" s="1"/>
  <c r="C27" i="2"/>
  <c r="C17" i="2"/>
  <c r="C7" i="2"/>
  <c r="C11" i="2" s="1"/>
  <c r="C19" i="2" l="1"/>
  <c r="C23" i="2" s="1"/>
  <c r="C31" i="2" s="1"/>
  <c r="C35" i="2" s="1"/>
  <c r="C56" i="6"/>
  <c r="C23" i="4"/>
  <c r="C19" i="3"/>
  <c r="C23" i="3" s="1"/>
  <c r="C31" i="3" s="1"/>
  <c r="C35" i="3" s="1"/>
  <c r="E46" i="6" l="1"/>
  <c r="D46" i="6" l="1"/>
  <c r="D32" i="6"/>
  <c r="D36" i="6" s="1"/>
  <c r="D54" i="6"/>
  <c r="D30" i="5"/>
  <c r="D19" i="5"/>
  <c r="D12" i="5"/>
  <c r="D21" i="4"/>
  <c r="D11" i="4"/>
  <c r="D27" i="3"/>
  <c r="D17" i="3"/>
  <c r="D7" i="3"/>
  <c r="D11" i="3" s="1"/>
  <c r="D27" i="2"/>
  <c r="D17" i="2"/>
  <c r="D7" i="2"/>
  <c r="D11" i="2" s="1"/>
  <c r="D56" i="6" l="1"/>
  <c r="D32" i="5"/>
  <c r="D23" i="4"/>
  <c r="D19" i="2"/>
  <c r="D23" i="2" s="1"/>
  <c r="D31" i="2" s="1"/>
  <c r="D35" i="2" s="1"/>
  <c r="D19" i="3"/>
  <c r="D23" i="3" s="1"/>
  <c r="D31" i="3" l="1"/>
  <c r="D35" i="3" s="1"/>
  <c r="E30" i="5"/>
  <c r="E54" i="6" l="1"/>
  <c r="E32" i="6"/>
  <c r="E36" i="6" s="1"/>
  <c r="E19" i="5"/>
  <c r="E12" i="5"/>
  <c r="E21" i="4"/>
  <c r="E11" i="4"/>
  <c r="E27" i="3"/>
  <c r="E17" i="3"/>
  <c r="E7" i="3"/>
  <c r="E11" i="3" s="1"/>
  <c r="E27" i="2"/>
  <c r="E17" i="2"/>
  <c r="E7" i="2"/>
  <c r="E11" i="2" s="1"/>
  <c r="E32" i="5" l="1"/>
  <c r="E19" i="2"/>
  <c r="E23" i="2" s="1"/>
  <c r="E31" i="2" s="1"/>
  <c r="E35" i="2" s="1"/>
  <c r="E56" i="6"/>
  <c r="E23" i="4"/>
  <c r="E19" i="3"/>
  <c r="E23" i="3" s="1"/>
  <c r="E31" i="3" s="1"/>
  <c r="E35" i="3" s="1"/>
  <c r="AK58" i="6"/>
  <c r="AL54" i="6"/>
  <c r="AK54" i="6"/>
  <c r="AJ54" i="6"/>
  <c r="AI54" i="6"/>
  <c r="AH54" i="6"/>
  <c r="AG54" i="6"/>
  <c r="AF54" i="6"/>
  <c r="AE54" i="6"/>
  <c r="AD54" i="6"/>
  <c r="AC54" i="6"/>
  <c r="AB54" i="6"/>
  <c r="AA54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AL46" i="6"/>
  <c r="AK46" i="6"/>
  <c r="AJ46" i="6"/>
  <c r="AI46" i="6"/>
  <c r="AH46" i="6"/>
  <c r="AG46" i="6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AJ32" i="6"/>
  <c r="AJ36" i="6" s="1"/>
  <c r="AD32" i="6"/>
  <c r="AD36" i="6" s="1"/>
  <c r="V32" i="6"/>
  <c r="V36" i="6" s="1"/>
  <c r="AL32" i="6"/>
  <c r="AL36" i="6" s="1"/>
  <c r="AK32" i="6"/>
  <c r="AK36" i="6" s="1"/>
  <c r="AI32" i="6"/>
  <c r="AI36" i="6" s="1"/>
  <c r="AH32" i="6"/>
  <c r="AH36" i="6" s="1"/>
  <c r="AG32" i="6"/>
  <c r="AG36" i="6" s="1"/>
  <c r="AF32" i="6"/>
  <c r="AF36" i="6" s="1"/>
  <c r="AE32" i="6"/>
  <c r="AE36" i="6" s="1"/>
  <c r="AC32" i="6"/>
  <c r="AC36" i="6" s="1"/>
  <c r="AB32" i="6"/>
  <c r="AB36" i="6" s="1"/>
  <c r="AA32" i="6"/>
  <c r="AA36" i="6" s="1"/>
  <c r="Z32" i="6"/>
  <c r="Z36" i="6" s="1"/>
  <c r="Y32" i="6"/>
  <c r="Y36" i="6" s="1"/>
  <c r="X32" i="6"/>
  <c r="X36" i="6" s="1"/>
  <c r="W32" i="6"/>
  <c r="W36" i="6" s="1"/>
  <c r="U32" i="6"/>
  <c r="U36" i="6" s="1"/>
  <c r="T32" i="6"/>
  <c r="T36" i="6" s="1"/>
  <c r="S32" i="6"/>
  <c r="S36" i="6" s="1"/>
  <c r="R32" i="6"/>
  <c r="R36" i="6" s="1"/>
  <c r="Q32" i="6"/>
  <c r="Q36" i="6" s="1"/>
  <c r="P32" i="6"/>
  <c r="P36" i="6" s="1"/>
  <c r="O32" i="6"/>
  <c r="O36" i="6" s="1"/>
  <c r="N32" i="6"/>
  <c r="N36" i="6" s="1"/>
  <c r="M32" i="6"/>
  <c r="M36" i="6" s="1"/>
  <c r="L32" i="6"/>
  <c r="L36" i="6" s="1"/>
  <c r="K32" i="6"/>
  <c r="K36" i="6" s="1"/>
  <c r="J32" i="6"/>
  <c r="J36" i="6" s="1"/>
  <c r="I32" i="6"/>
  <c r="I36" i="6" s="1"/>
  <c r="H32" i="6"/>
  <c r="H36" i="6" s="1"/>
  <c r="G32" i="6"/>
  <c r="G36" i="6" s="1"/>
  <c r="F32" i="6"/>
  <c r="F36" i="6" s="1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AL12" i="5"/>
  <c r="AL32" i="5" s="1"/>
  <c r="AK12" i="5"/>
  <c r="AJ12" i="5"/>
  <c r="AI12" i="5"/>
  <c r="AH12" i="5"/>
  <c r="AG12" i="5"/>
  <c r="AF12" i="5"/>
  <c r="AE12" i="5"/>
  <c r="AD12" i="5"/>
  <c r="AD32" i="5" s="1"/>
  <c r="AC12" i="5"/>
  <c r="AB12" i="5"/>
  <c r="AA12" i="5"/>
  <c r="Z12" i="5"/>
  <c r="Y12" i="5"/>
  <c r="X12" i="5"/>
  <c r="W12" i="5"/>
  <c r="V12" i="5"/>
  <c r="V32" i="5" s="1"/>
  <c r="U12" i="5"/>
  <c r="T12" i="5"/>
  <c r="S12" i="5"/>
  <c r="R12" i="5"/>
  <c r="Q12" i="5"/>
  <c r="P12" i="5"/>
  <c r="O12" i="5"/>
  <c r="N12" i="5"/>
  <c r="N32" i="5" s="1"/>
  <c r="M12" i="5"/>
  <c r="L12" i="5"/>
  <c r="K12" i="5"/>
  <c r="J12" i="5"/>
  <c r="I12" i="5"/>
  <c r="H12" i="5"/>
  <c r="G12" i="5"/>
  <c r="F12" i="5"/>
  <c r="F32" i="5" s="1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AL11" i="4"/>
  <c r="AK11" i="4"/>
  <c r="AJ11" i="4"/>
  <c r="AI11" i="4"/>
  <c r="AH11" i="4"/>
  <c r="AG11" i="4"/>
  <c r="AG23" i="4" s="1"/>
  <c r="AF11" i="4"/>
  <c r="AE11" i="4"/>
  <c r="AD11" i="4"/>
  <c r="AC11" i="4"/>
  <c r="AB11" i="4"/>
  <c r="AA11" i="4"/>
  <c r="Z11" i="4"/>
  <c r="Y11" i="4"/>
  <c r="Y23" i="4" s="1"/>
  <c r="X11" i="4"/>
  <c r="W11" i="4"/>
  <c r="V11" i="4"/>
  <c r="U11" i="4"/>
  <c r="T11" i="4"/>
  <c r="S11" i="4"/>
  <c r="R11" i="4"/>
  <c r="Q11" i="4"/>
  <c r="Q23" i="4" s="1"/>
  <c r="P11" i="4"/>
  <c r="O11" i="4"/>
  <c r="N11" i="4"/>
  <c r="M11" i="4"/>
  <c r="L11" i="4"/>
  <c r="K11" i="4"/>
  <c r="J11" i="4"/>
  <c r="I11" i="4"/>
  <c r="I23" i="4" s="1"/>
  <c r="H11" i="4"/>
  <c r="G11" i="4"/>
  <c r="F11" i="4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AL7" i="3"/>
  <c r="AL11" i="3" s="1"/>
  <c r="AK7" i="3"/>
  <c r="AK11" i="3" s="1"/>
  <c r="AJ7" i="3"/>
  <c r="AJ11" i="3" s="1"/>
  <c r="AI7" i="3"/>
  <c r="AI11" i="3" s="1"/>
  <c r="AH7" i="3"/>
  <c r="AH11" i="3" s="1"/>
  <c r="AG7" i="3"/>
  <c r="AG11" i="3" s="1"/>
  <c r="AF7" i="3"/>
  <c r="AF11" i="3" s="1"/>
  <c r="AE7" i="3"/>
  <c r="AE11" i="3" s="1"/>
  <c r="AD7" i="3"/>
  <c r="AD11" i="3" s="1"/>
  <c r="AC7" i="3"/>
  <c r="AC11" i="3" s="1"/>
  <c r="AB7" i="3"/>
  <c r="AB11" i="3" s="1"/>
  <c r="AA7" i="3"/>
  <c r="AA11" i="3" s="1"/>
  <c r="Z7" i="3"/>
  <c r="Z11" i="3" s="1"/>
  <c r="Y7" i="3"/>
  <c r="Y11" i="3" s="1"/>
  <c r="X7" i="3"/>
  <c r="X11" i="3" s="1"/>
  <c r="W7" i="3"/>
  <c r="W11" i="3" s="1"/>
  <c r="V7" i="3"/>
  <c r="V11" i="3" s="1"/>
  <c r="U7" i="3"/>
  <c r="U11" i="3" s="1"/>
  <c r="T7" i="3"/>
  <c r="T11" i="3" s="1"/>
  <c r="T19" i="3" s="1"/>
  <c r="T23" i="3" s="1"/>
  <c r="S7" i="3"/>
  <c r="S11" i="3" s="1"/>
  <c r="R7" i="3"/>
  <c r="R11" i="3" s="1"/>
  <c r="Q7" i="3"/>
  <c r="Q11" i="3" s="1"/>
  <c r="P7" i="3"/>
  <c r="P11" i="3" s="1"/>
  <c r="O7" i="3"/>
  <c r="O11" i="3" s="1"/>
  <c r="N7" i="3"/>
  <c r="N11" i="3" s="1"/>
  <c r="M7" i="3"/>
  <c r="M11" i="3" s="1"/>
  <c r="L7" i="3"/>
  <c r="L11" i="3" s="1"/>
  <c r="L19" i="3" s="1"/>
  <c r="L23" i="3" s="1"/>
  <c r="K7" i="3"/>
  <c r="K11" i="3" s="1"/>
  <c r="J7" i="3"/>
  <c r="J11" i="3" s="1"/>
  <c r="I7" i="3"/>
  <c r="I11" i="3" s="1"/>
  <c r="H7" i="3"/>
  <c r="H11" i="3" s="1"/>
  <c r="G7" i="3"/>
  <c r="G11" i="3" s="1"/>
  <c r="F7" i="3"/>
  <c r="F11" i="3" s="1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AL7" i="2"/>
  <c r="AL11" i="2" s="1"/>
  <c r="AK7" i="2"/>
  <c r="AK11" i="2" s="1"/>
  <c r="AJ7" i="2"/>
  <c r="AJ11" i="2" s="1"/>
  <c r="AI7" i="2"/>
  <c r="AI11" i="2" s="1"/>
  <c r="AH7" i="2"/>
  <c r="AH11" i="2" s="1"/>
  <c r="AG7" i="2"/>
  <c r="AG11" i="2" s="1"/>
  <c r="AF7" i="2"/>
  <c r="AF11" i="2" s="1"/>
  <c r="AE7" i="2"/>
  <c r="AE11" i="2" s="1"/>
  <c r="AD7" i="2"/>
  <c r="AD11" i="2" s="1"/>
  <c r="AC7" i="2"/>
  <c r="AC11" i="2" s="1"/>
  <c r="AB7" i="2"/>
  <c r="AB11" i="2" s="1"/>
  <c r="AA7" i="2"/>
  <c r="AA11" i="2" s="1"/>
  <c r="Z7" i="2"/>
  <c r="Z11" i="2" s="1"/>
  <c r="Y7" i="2"/>
  <c r="Y11" i="2" s="1"/>
  <c r="X7" i="2"/>
  <c r="X11" i="2" s="1"/>
  <c r="W7" i="2"/>
  <c r="W11" i="2" s="1"/>
  <c r="V7" i="2"/>
  <c r="V11" i="2" s="1"/>
  <c r="U7" i="2"/>
  <c r="U11" i="2" s="1"/>
  <c r="T7" i="2"/>
  <c r="T11" i="2" s="1"/>
  <c r="S7" i="2"/>
  <c r="S11" i="2" s="1"/>
  <c r="R7" i="2"/>
  <c r="R11" i="2" s="1"/>
  <c r="Q7" i="2"/>
  <c r="Q11" i="2" s="1"/>
  <c r="P7" i="2"/>
  <c r="P11" i="2" s="1"/>
  <c r="O7" i="2"/>
  <c r="O11" i="2" s="1"/>
  <c r="N7" i="2"/>
  <c r="N11" i="2" s="1"/>
  <c r="M7" i="2"/>
  <c r="M11" i="2" s="1"/>
  <c r="L7" i="2"/>
  <c r="L11" i="2" s="1"/>
  <c r="K7" i="2"/>
  <c r="K11" i="2" s="1"/>
  <c r="J7" i="2"/>
  <c r="J11" i="2" s="1"/>
  <c r="I7" i="2"/>
  <c r="I11" i="2" s="1"/>
  <c r="H7" i="2"/>
  <c r="H11" i="2" s="1"/>
  <c r="G7" i="2"/>
  <c r="G11" i="2" s="1"/>
  <c r="F7" i="2"/>
  <c r="F11" i="2" s="1"/>
  <c r="H32" i="5" l="1"/>
  <c r="AE32" i="5"/>
  <c r="F19" i="2"/>
  <c r="F23" i="2" s="1"/>
  <c r="G32" i="5"/>
  <c r="W32" i="5"/>
  <c r="O32" i="5"/>
  <c r="K23" i="4"/>
  <c r="S23" i="4"/>
  <c r="AA23" i="4"/>
  <c r="AI23" i="4"/>
  <c r="F23" i="4"/>
  <c r="N23" i="4"/>
  <c r="V23" i="4"/>
  <c r="AD23" i="4"/>
  <c r="AL23" i="4"/>
  <c r="G23" i="4"/>
  <c r="O23" i="4"/>
  <c r="W23" i="4"/>
  <c r="AE23" i="4"/>
  <c r="H19" i="3"/>
  <c r="H23" i="3" s="1"/>
  <c r="P19" i="3"/>
  <c r="P23" i="3" s="1"/>
  <c r="P31" i="3" s="1"/>
  <c r="P35" i="3" s="1"/>
  <c r="X19" i="3"/>
  <c r="X23" i="3" s="1"/>
  <c r="X31" i="3" s="1"/>
  <c r="X35" i="3" s="1"/>
  <c r="AF19" i="3"/>
  <c r="AF23" i="3" s="1"/>
  <c r="AF31" i="3" s="1"/>
  <c r="AF35" i="3" s="1"/>
  <c r="AB19" i="3"/>
  <c r="AB23" i="3" s="1"/>
  <c r="AB31" i="3" s="1"/>
  <c r="AB35" i="3" s="1"/>
  <c r="AJ19" i="3"/>
  <c r="AJ23" i="3" s="1"/>
  <c r="AI19" i="2"/>
  <c r="AI23" i="2" s="1"/>
  <c r="AI31" i="2" s="1"/>
  <c r="AI35" i="2" s="1"/>
  <c r="F31" i="2"/>
  <c r="F35" i="2" s="1"/>
  <c r="AL19" i="2"/>
  <c r="AL23" i="2" s="1"/>
  <c r="AL31" i="2" s="1"/>
  <c r="AL35" i="2" s="1"/>
  <c r="J19" i="2"/>
  <c r="J23" i="2" s="1"/>
  <c r="J31" i="2" s="1"/>
  <c r="J35" i="2" s="1"/>
  <c r="R19" i="2"/>
  <c r="R23" i="2" s="1"/>
  <c r="R31" i="2" s="1"/>
  <c r="R35" i="2" s="1"/>
  <c r="Z19" i="2"/>
  <c r="Z23" i="2" s="1"/>
  <c r="Z31" i="2" s="1"/>
  <c r="Z35" i="2" s="1"/>
  <c r="AH19" i="2"/>
  <c r="AH23" i="2" s="1"/>
  <c r="AH31" i="2" s="1"/>
  <c r="AH35" i="2" s="1"/>
  <c r="J56" i="6"/>
  <c r="R56" i="6"/>
  <c r="Z56" i="6"/>
  <c r="AH56" i="6"/>
  <c r="I56" i="6"/>
  <c r="Q56" i="6"/>
  <c r="Y56" i="6"/>
  <c r="AG56" i="6"/>
  <c r="L56" i="6"/>
  <c r="T56" i="6"/>
  <c r="H56" i="6"/>
  <c r="P56" i="6"/>
  <c r="X56" i="6"/>
  <c r="AF56" i="6"/>
  <c r="P32" i="5"/>
  <c r="X32" i="5"/>
  <c r="AF32" i="5"/>
  <c r="K32" i="5"/>
  <c r="S32" i="5"/>
  <c r="AA32" i="5"/>
  <c r="AI32" i="5"/>
  <c r="I32" i="5"/>
  <c r="Q32" i="5"/>
  <c r="Y32" i="5"/>
  <c r="AG32" i="5"/>
  <c r="J32" i="5"/>
  <c r="R32" i="5"/>
  <c r="Z32" i="5"/>
  <c r="AH32" i="5"/>
  <c r="L32" i="5"/>
  <c r="T32" i="5"/>
  <c r="AB32" i="5"/>
  <c r="AJ32" i="5"/>
  <c r="M32" i="5"/>
  <c r="U32" i="5"/>
  <c r="AC32" i="5"/>
  <c r="AK32" i="5"/>
  <c r="AF23" i="4"/>
  <c r="H23" i="4"/>
  <c r="X23" i="4"/>
  <c r="J23" i="4"/>
  <c r="R23" i="4"/>
  <c r="Z23" i="4"/>
  <c r="AH23" i="4"/>
  <c r="P23" i="4"/>
  <c r="L23" i="4"/>
  <c r="T23" i="4"/>
  <c r="AB23" i="4"/>
  <c r="AJ23" i="4"/>
  <c r="M23" i="4"/>
  <c r="U23" i="4"/>
  <c r="AC23" i="4"/>
  <c r="AK23" i="4"/>
  <c r="F19" i="3"/>
  <c r="F23" i="3" s="1"/>
  <c r="F31" i="3" s="1"/>
  <c r="F35" i="3" s="1"/>
  <c r="G19" i="3"/>
  <c r="G23" i="3" s="1"/>
  <c r="G31" i="3" s="1"/>
  <c r="G35" i="3" s="1"/>
  <c r="O19" i="3"/>
  <c r="O23" i="3" s="1"/>
  <c r="O31" i="3" s="1"/>
  <c r="O35" i="3" s="1"/>
  <c r="W19" i="3"/>
  <c r="W23" i="3" s="1"/>
  <c r="W31" i="3" s="1"/>
  <c r="W35" i="3" s="1"/>
  <c r="AE19" i="3"/>
  <c r="AE23" i="3" s="1"/>
  <c r="AE31" i="3" s="1"/>
  <c r="AE35" i="3" s="1"/>
  <c r="I19" i="3"/>
  <c r="I23" i="3" s="1"/>
  <c r="I31" i="3" s="1"/>
  <c r="I35" i="3" s="1"/>
  <c r="Q19" i="3"/>
  <c r="Q23" i="3" s="1"/>
  <c r="Y19" i="3"/>
  <c r="Y23" i="3" s="1"/>
  <c r="Y31" i="3" s="1"/>
  <c r="Y35" i="3" s="1"/>
  <c r="AG19" i="3"/>
  <c r="AG23" i="3" s="1"/>
  <c r="AG31" i="3" s="1"/>
  <c r="AG35" i="3" s="1"/>
  <c r="J19" i="3"/>
  <c r="J23" i="3" s="1"/>
  <c r="J31" i="3" s="1"/>
  <c r="J35" i="3" s="1"/>
  <c r="R19" i="3"/>
  <c r="R23" i="3" s="1"/>
  <c r="R31" i="3" s="1"/>
  <c r="R35" i="3" s="1"/>
  <c r="Z19" i="3"/>
  <c r="Z23" i="3" s="1"/>
  <c r="Z31" i="3" s="1"/>
  <c r="Z35" i="3" s="1"/>
  <c r="AH19" i="3"/>
  <c r="AH23" i="3" s="1"/>
  <c r="AH31" i="3" s="1"/>
  <c r="AH35" i="3" s="1"/>
  <c r="M19" i="3"/>
  <c r="M23" i="3" s="1"/>
  <c r="U19" i="3"/>
  <c r="U23" i="3" s="1"/>
  <c r="U31" i="3" s="1"/>
  <c r="U35" i="3" s="1"/>
  <c r="AC19" i="3"/>
  <c r="AC23" i="3" s="1"/>
  <c r="AC31" i="3" s="1"/>
  <c r="AC35" i="3" s="1"/>
  <c r="AK19" i="3"/>
  <c r="AK23" i="3" s="1"/>
  <c r="AK31" i="3" s="1"/>
  <c r="AK35" i="3" s="1"/>
  <c r="H31" i="3"/>
  <c r="H35" i="3" s="1"/>
  <c r="N19" i="3"/>
  <c r="N23" i="3" s="1"/>
  <c r="N31" i="3" s="1"/>
  <c r="N35" i="3" s="1"/>
  <c r="V19" i="3"/>
  <c r="V23" i="3" s="1"/>
  <c r="V31" i="3" s="1"/>
  <c r="V35" i="3" s="1"/>
  <c r="AD19" i="3"/>
  <c r="AD23" i="3" s="1"/>
  <c r="AD31" i="3" s="1"/>
  <c r="AD35" i="3" s="1"/>
  <c r="AL19" i="3"/>
  <c r="AL23" i="3" s="1"/>
  <c r="AL31" i="3" s="1"/>
  <c r="AL35" i="3" s="1"/>
  <c r="L19" i="2"/>
  <c r="L23" i="2" s="1"/>
  <c r="L31" i="2" s="1"/>
  <c r="L35" i="2" s="1"/>
  <c r="T19" i="2"/>
  <c r="T23" i="2" s="1"/>
  <c r="T31" i="2" s="1"/>
  <c r="T35" i="2" s="1"/>
  <c r="AB19" i="2"/>
  <c r="AB23" i="2" s="1"/>
  <c r="AB31" i="2" s="1"/>
  <c r="AB35" i="2" s="1"/>
  <c r="AJ19" i="2"/>
  <c r="AJ23" i="2" s="1"/>
  <c r="AJ31" i="2" s="1"/>
  <c r="AJ35" i="2" s="1"/>
  <c r="K19" i="2"/>
  <c r="K23" i="2" s="1"/>
  <c r="K31" i="2" s="1"/>
  <c r="K35" i="2" s="1"/>
  <c r="N19" i="2"/>
  <c r="N23" i="2" s="1"/>
  <c r="N31" i="2" s="1"/>
  <c r="N35" i="2" s="1"/>
  <c r="M19" i="2"/>
  <c r="M23" i="2" s="1"/>
  <c r="M31" i="2" s="1"/>
  <c r="M35" i="2" s="1"/>
  <c r="G19" i="2"/>
  <c r="G23" i="2" s="1"/>
  <c r="G31" i="2" s="1"/>
  <c r="G35" i="2" s="1"/>
  <c r="O19" i="2"/>
  <c r="O23" i="2" s="1"/>
  <c r="O31" i="2" s="1"/>
  <c r="O35" i="2" s="1"/>
  <c r="W19" i="2"/>
  <c r="W23" i="2" s="1"/>
  <c r="W31" i="2" s="1"/>
  <c r="W35" i="2" s="1"/>
  <c r="AE19" i="2"/>
  <c r="AE23" i="2" s="1"/>
  <c r="AE31" i="2" s="1"/>
  <c r="AE35" i="2" s="1"/>
  <c r="S19" i="2"/>
  <c r="S23" i="2" s="1"/>
  <c r="S31" i="2" s="1"/>
  <c r="S35" i="2" s="1"/>
  <c r="AA19" i="2"/>
  <c r="AA23" i="2" s="1"/>
  <c r="AA31" i="2" s="1"/>
  <c r="AA35" i="2" s="1"/>
  <c r="V19" i="2"/>
  <c r="V23" i="2" s="1"/>
  <c r="V31" i="2" s="1"/>
  <c r="V35" i="2" s="1"/>
  <c r="AD19" i="2"/>
  <c r="AD23" i="2" s="1"/>
  <c r="AD31" i="2" s="1"/>
  <c r="AD35" i="2" s="1"/>
  <c r="K56" i="6"/>
  <c r="S56" i="6"/>
  <c r="AA56" i="6"/>
  <c r="AI56" i="6"/>
  <c r="AB56" i="6"/>
  <c r="AJ56" i="6"/>
  <c r="M56" i="6"/>
  <c r="U56" i="6"/>
  <c r="AC56" i="6"/>
  <c r="AK56" i="6"/>
  <c r="AK60" i="6" s="1"/>
  <c r="AJ58" i="6" s="1"/>
  <c r="F56" i="6"/>
  <c r="N56" i="6"/>
  <c r="V56" i="6"/>
  <c r="AD56" i="6"/>
  <c r="AL56" i="6"/>
  <c r="AL58" i="6" s="1"/>
  <c r="G56" i="6"/>
  <c r="O56" i="6"/>
  <c r="W56" i="6"/>
  <c r="AE56" i="6"/>
  <c r="Q31" i="3"/>
  <c r="Q35" i="3" s="1"/>
  <c r="L31" i="3"/>
  <c r="L35" i="3" s="1"/>
  <c r="T31" i="3"/>
  <c r="T35" i="3" s="1"/>
  <c r="AJ31" i="3"/>
  <c r="AJ35" i="3" s="1"/>
  <c r="M31" i="3"/>
  <c r="M35" i="3" s="1"/>
  <c r="K19" i="3"/>
  <c r="K23" i="3" s="1"/>
  <c r="K31" i="3" s="1"/>
  <c r="K35" i="3" s="1"/>
  <c r="S19" i="3"/>
  <c r="S23" i="3" s="1"/>
  <c r="S31" i="3" s="1"/>
  <c r="S35" i="3" s="1"/>
  <c r="AA19" i="3"/>
  <c r="AA23" i="3" s="1"/>
  <c r="AA31" i="3" s="1"/>
  <c r="AA35" i="3" s="1"/>
  <c r="AI19" i="3"/>
  <c r="AI23" i="3" s="1"/>
  <c r="AI31" i="3" s="1"/>
  <c r="AI35" i="3" s="1"/>
  <c r="U19" i="2"/>
  <c r="U23" i="2" s="1"/>
  <c r="U31" i="2" s="1"/>
  <c r="U35" i="2" s="1"/>
  <c r="AC19" i="2"/>
  <c r="AC23" i="2" s="1"/>
  <c r="AC31" i="2" s="1"/>
  <c r="AC35" i="2" s="1"/>
  <c r="AK19" i="2"/>
  <c r="AK23" i="2" s="1"/>
  <c r="AK31" i="2" s="1"/>
  <c r="AK35" i="2" s="1"/>
  <c r="H19" i="2"/>
  <c r="H23" i="2" s="1"/>
  <c r="H31" i="2" s="1"/>
  <c r="H35" i="2" s="1"/>
  <c r="P19" i="2"/>
  <c r="P23" i="2" s="1"/>
  <c r="P31" i="2" s="1"/>
  <c r="P35" i="2" s="1"/>
  <c r="X19" i="2"/>
  <c r="X23" i="2" s="1"/>
  <c r="X31" i="2" s="1"/>
  <c r="X35" i="2" s="1"/>
  <c r="AF19" i="2"/>
  <c r="AF23" i="2" s="1"/>
  <c r="AF31" i="2" s="1"/>
  <c r="AF35" i="2" s="1"/>
  <c r="I19" i="2"/>
  <c r="I23" i="2" s="1"/>
  <c r="I31" i="2" s="1"/>
  <c r="I35" i="2" s="1"/>
  <c r="Q19" i="2"/>
  <c r="Q23" i="2" s="1"/>
  <c r="Q31" i="2" s="1"/>
  <c r="Q35" i="2" s="1"/>
  <c r="Y19" i="2"/>
  <c r="Y23" i="2" s="1"/>
  <c r="Y31" i="2" s="1"/>
  <c r="Y35" i="2" s="1"/>
  <c r="AG19" i="2"/>
  <c r="AG23" i="2" s="1"/>
  <c r="AG31" i="2" s="1"/>
  <c r="AG35" i="2" s="1"/>
  <c r="AJ60" i="6" l="1"/>
  <c r="AI58" i="6" s="1"/>
  <c r="AI60" i="6" s="1"/>
  <c r="AH58" i="6" s="1"/>
  <c r="AH60" i="6" s="1"/>
  <c r="AG58" i="6" s="1"/>
  <c r="AG60" i="6" s="1"/>
  <c r="AF58" i="6" s="1"/>
  <c r="AF60" i="6" s="1"/>
  <c r="AE58" i="6" s="1"/>
  <c r="AE60" i="6" s="1"/>
  <c r="AD58" i="6" s="1"/>
  <c r="AD60" i="6" s="1"/>
  <c r="AC58" i="6" s="1"/>
  <c r="AC60" i="6" s="1"/>
  <c r="AB58" i="6" s="1"/>
  <c r="AB60" i="6" s="1"/>
  <c r="AA58" i="6" s="1"/>
  <c r="AA60" i="6" s="1"/>
  <c r="Z58" i="6" s="1"/>
  <c r="Z60" i="6" s="1"/>
  <c r="Y58" i="6" s="1"/>
  <c r="Y60" i="6" s="1"/>
  <c r="X58" i="6" s="1"/>
  <c r="X60" i="6" s="1"/>
  <c r="W58" i="6" s="1"/>
  <c r="W60" i="6" s="1"/>
  <c r="V58" i="6" s="1"/>
  <c r="V60" i="6" s="1"/>
  <c r="U58" i="6" s="1"/>
  <c r="U60" i="6" s="1"/>
  <c r="T58" i="6" s="1"/>
  <c r="T60" i="6" s="1"/>
  <c r="S58" i="6" s="1"/>
  <c r="S60" i="6" s="1"/>
  <c r="R58" i="6" s="1"/>
  <c r="R60" i="6" s="1"/>
  <c r="Q58" i="6" s="1"/>
  <c r="Q60" i="6" s="1"/>
  <c r="P58" i="6" s="1"/>
  <c r="P60" i="6" s="1"/>
  <c r="O58" i="6" s="1"/>
  <c r="O60" i="6" s="1"/>
  <c r="N58" i="6" s="1"/>
  <c r="N60" i="6" s="1"/>
  <c r="M58" i="6" s="1"/>
  <c r="M60" i="6" s="1"/>
  <c r="L58" i="6" s="1"/>
  <c r="L60" i="6" s="1"/>
  <c r="K58" i="6" s="1"/>
  <c r="K60" i="6" s="1"/>
  <c r="J58" i="6" s="1"/>
  <c r="J60" i="6" s="1"/>
  <c r="I58" i="6" s="1"/>
  <c r="I60" i="6" s="1"/>
  <c r="H58" i="6" s="1"/>
  <c r="H60" i="6" s="1"/>
  <c r="G58" i="6" s="1"/>
  <c r="G60" i="6" s="1"/>
  <c r="F58" i="6" s="1"/>
  <c r="F60" i="6" s="1"/>
  <c r="E58" i="6" s="1"/>
  <c r="E60" i="6" s="1"/>
  <c r="D58" i="6" s="1"/>
  <c r="D60" i="6" s="1"/>
  <c r="C58" i="6" s="1"/>
  <c r="C60" i="6" s="1"/>
  <c r="B58" i="6" s="1"/>
  <c r="B60" i="6" s="1"/>
</calcChain>
</file>

<file path=xl/sharedStrings.xml><?xml version="1.0" encoding="utf-8"?>
<sst xmlns="http://schemas.openxmlformats.org/spreadsheetml/2006/main" count="333" uniqueCount="149">
  <si>
    <t>DEMONSTRAÇÃO DO RESULTADO AJUSTADO</t>
  </si>
  <si>
    <t>1T20</t>
  </si>
  <si>
    <t>4T19</t>
  </si>
  <si>
    <t>3T19**</t>
  </si>
  <si>
    <t>2T19</t>
  </si>
  <si>
    <t>1T19</t>
  </si>
  <si>
    <t>4T18</t>
  </si>
  <si>
    <t>3T18</t>
  </si>
  <si>
    <t>2T18</t>
  </si>
  <si>
    <t>1T18</t>
  </si>
  <si>
    <t>4T17</t>
  </si>
  <si>
    <t>3T17</t>
  </si>
  <si>
    <t>2T17</t>
  </si>
  <si>
    <t>1T17</t>
  </si>
  <si>
    <t>4T16</t>
  </si>
  <si>
    <t>3T16</t>
  </si>
  <si>
    <t>2T16</t>
  </si>
  <si>
    <t>1T16</t>
  </si>
  <si>
    <t>4T15</t>
  </si>
  <si>
    <t>3T15</t>
  </si>
  <si>
    <t>2T15</t>
  </si>
  <si>
    <t>1T15</t>
  </si>
  <si>
    <t>4T14</t>
  </si>
  <si>
    <t>3T14</t>
  </si>
  <si>
    <t>2T14</t>
  </si>
  <si>
    <t>1T14*</t>
  </si>
  <si>
    <t>4T13</t>
  </si>
  <si>
    <t>3T13</t>
  </si>
  <si>
    <t>2T13</t>
  </si>
  <si>
    <t>1T13</t>
  </si>
  <si>
    <t>4T12</t>
  </si>
  <si>
    <t>3T12</t>
  </si>
  <si>
    <t>2T12</t>
  </si>
  <si>
    <t>1T12</t>
  </si>
  <si>
    <t>(em milhares de R$)</t>
  </si>
  <si>
    <t>RECEITA BRUTA DE VENDAS E SERVIÇOS</t>
  </si>
  <si>
    <t>Deduções</t>
  </si>
  <si>
    <t>RECEITA LÍQUIDA DE VENDAS E SERVIÇOS</t>
  </si>
  <si>
    <t>Custo das mercadorias vendidas</t>
  </si>
  <si>
    <t>LUCRO BRUTO</t>
  </si>
  <si>
    <t>Despesas</t>
  </si>
  <si>
    <t>Com vendas</t>
  </si>
  <si>
    <t>Gerais e administrativas</t>
  </si>
  <si>
    <t>Outras despesas operacionais, líquidas</t>
  </si>
  <si>
    <t>DESPESAS OPERACIONAIS</t>
  </si>
  <si>
    <t>EBITDA</t>
  </si>
  <si>
    <t>Depreciação e Amortização</t>
  </si>
  <si>
    <t>LUCRO OPERACIONAL ANTES DO RESULTADO FINANCEIRO</t>
  </si>
  <si>
    <t>Despesas financeiras</t>
  </si>
  <si>
    <t>Receitas financeiras</t>
  </si>
  <si>
    <t>DESPESAS / RECEITAS FINANCEIRAS</t>
  </si>
  <si>
    <t>LUCRO ANTES DO IR E DA CONTRIBUIÇÃO SOCIAL</t>
  </si>
  <si>
    <t>Imposto de renda e contribuição social</t>
  </si>
  <si>
    <t>LUCRO LÍQUIDO DO EXERCÍCIO</t>
  </si>
  <si>
    <t>* Inclui 4Bio a partir do 1T14</t>
  </si>
  <si>
    <t>**Ajustado para considerar as operações da Onofre somente após suas respectivas integrações. As lojas foram incluídas de agosto em diante, enquanto a operação de e-commerce e as estruturas corporativa e de logística foram excluídas nesse trimestre.</t>
  </si>
  <si>
    <t>DEDUÇÕES</t>
  </si>
  <si>
    <t>DEMONSTRAÇÃO DO RESULTADO CONSOLIDADO</t>
  </si>
  <si>
    <t>ATIVO</t>
  </si>
  <si>
    <t>3T19</t>
  </si>
  <si>
    <t>(R$ mil)</t>
  </si>
  <si>
    <t>CIRCULANTE</t>
  </si>
  <si>
    <t>Caixa e Equivalentes de Caixa</t>
  </si>
  <si>
    <t>Clientes</t>
  </si>
  <si>
    <t>Estoques</t>
  </si>
  <si>
    <t>Tributos a Recuperar</t>
  </si>
  <si>
    <t>Outras Contas a Receber</t>
  </si>
  <si>
    <t>Despesas do Exercício Seguinte</t>
  </si>
  <si>
    <t>TOTAL</t>
  </si>
  <si>
    <t>NÃO CIRCULATE</t>
  </si>
  <si>
    <t>Depósitos Judiciais</t>
  </si>
  <si>
    <t>IR e Contribuição Social Diferidos</t>
  </si>
  <si>
    <t>Outros Créditos</t>
  </si>
  <si>
    <t>Investimentos</t>
  </si>
  <si>
    <t>Imobilizado</t>
  </si>
  <si>
    <t>Intangível</t>
  </si>
  <si>
    <t>PASSIVO E PATRIMÔNIO LÍQUIDO</t>
  </si>
  <si>
    <t>PASSIVO CIRCULANTE</t>
  </si>
  <si>
    <t>Fornecedores</t>
  </si>
  <si>
    <t>Empréstimos e Financiamentos</t>
  </si>
  <si>
    <t>Salários e Encargos Sociais</t>
  </si>
  <si>
    <t>Impostos, Taxas e Contribuições</t>
  </si>
  <si>
    <t>Dividendo e Juros Sobre o Capital Próprio</t>
  </si>
  <si>
    <t>Provisão para Demandas Judiciais</t>
  </si>
  <si>
    <t>Outras Contas a Pagar</t>
  </si>
  <si>
    <t>PASSIVO NÃO CIRCULANTE</t>
  </si>
  <si>
    <t>Outras Obrigações</t>
  </si>
  <si>
    <t>PATRIMÔNIO LÍQUIDO</t>
  </si>
  <si>
    <t>Capital Social</t>
  </si>
  <si>
    <t>Reservas de Capital</t>
  </si>
  <si>
    <t>Reserva de Reavaliação</t>
  </si>
  <si>
    <t>Reservas de Lucros</t>
  </si>
  <si>
    <t>Lucros Acumulados</t>
  </si>
  <si>
    <t>Ajustes de Avaliação Patrimonial</t>
  </si>
  <si>
    <t>Participação de Não Controladores</t>
  </si>
  <si>
    <t>Dividendo Adicional Proposto</t>
  </si>
  <si>
    <t>DEMONSTRAÇÕES DOS FLUXOS DE CAIXA</t>
  </si>
  <si>
    <t>1T15*</t>
  </si>
  <si>
    <t>1T14</t>
  </si>
  <si>
    <t>Lucro antes do Imposto de Renda e da Contribuição Social</t>
  </si>
  <si>
    <t>Ajustes</t>
  </si>
  <si>
    <t>Depreciações e amortizações</t>
  </si>
  <si>
    <t>Plano de remuneração com ações restritas, líquido</t>
  </si>
  <si>
    <t>Juros sobre opção de compra de ações adicionais</t>
  </si>
  <si>
    <t>Resultado na venda ou baixa do ativo imobilizado e intangível</t>
  </si>
  <si>
    <t>Provisão (reversão) para demandas judiciais</t>
  </si>
  <si>
    <t>Provisão (reversão) para perdas no estoque</t>
  </si>
  <si>
    <t>Provisão (reversão) para créditos de liquidação duvidosa</t>
  </si>
  <si>
    <t>Provisão (reversão) para encerramento de lojas</t>
  </si>
  <si>
    <t>Despesas de juros</t>
  </si>
  <si>
    <t>Amortizações do custo de transação de debêntures</t>
  </si>
  <si>
    <t>Ganho adquirido em combinação de negócio</t>
  </si>
  <si>
    <t>Variações nos ativos e passivos</t>
  </si>
  <si>
    <t>Clientes e outras contas a receber</t>
  </si>
  <si>
    <t>Outros ativos circulantes</t>
  </si>
  <si>
    <t>Ativos no realizável a longo prazo</t>
  </si>
  <si>
    <t>Salários e encargos sociais</t>
  </si>
  <si>
    <t>Impostos, taxas e contribuições</t>
  </si>
  <si>
    <t>Aluguéis a pagar</t>
  </si>
  <si>
    <t>Caixa proveniente das operações</t>
  </si>
  <si>
    <t>Juros pagos</t>
  </si>
  <si>
    <t>Imposto de renda e contribuição social pagos</t>
  </si>
  <si>
    <t>Caixa líquido proveniente das (aplicado nas) atividades operacionais</t>
  </si>
  <si>
    <t>Fluxos de caixa das atividades de investimentos</t>
  </si>
  <si>
    <t>Caixa adquirido em combinação de negócio</t>
  </si>
  <si>
    <t>Aquisição de controlada</t>
  </si>
  <si>
    <t>Aquisições de imobilizado e intangível</t>
  </si>
  <si>
    <t>Recebimentos por vendas de imobilizados</t>
  </si>
  <si>
    <t>Investimento em Coligadas</t>
  </si>
  <si>
    <t>Caixa líquido aplicado nas atividades de investimentos</t>
  </si>
  <si>
    <t>Fluxos de caixa das atividades de financiamentos</t>
  </si>
  <si>
    <t>Empréstimos e financiamentos tomados</t>
  </si>
  <si>
    <t>Pagamentos de empréstimos e financiamentos</t>
  </si>
  <si>
    <t>Recompra de ações</t>
  </si>
  <si>
    <t>Juros sobre capital próprio e dividendo pagos</t>
  </si>
  <si>
    <t>Caixa líquido proveniente das atividades de financiamentos</t>
  </si>
  <si>
    <t>Aumento (redução) líquido de caixa e equivalentes de caixa</t>
  </si>
  <si>
    <t>Caixa e equivalentes de caixa no início do exercício</t>
  </si>
  <si>
    <t>Caixa e equivalentes de caixa no fim do exercício</t>
  </si>
  <si>
    <t>* Inclui 4Bio a partir do 1T15</t>
  </si>
  <si>
    <t>2T20</t>
  </si>
  <si>
    <t>Provisão (Reversão) Perdas estimadas em outros ativos</t>
  </si>
  <si>
    <t>3T20</t>
  </si>
  <si>
    <t>Equilavência Patrimonial</t>
  </si>
  <si>
    <t>Resultado de Equivalência Patrimonial</t>
  </si>
  <si>
    <t>Empréstimos concedidos a controladas</t>
  </si>
  <si>
    <t>4T20</t>
  </si>
  <si>
    <t>1T21</t>
  </si>
  <si>
    <t>Desconto sobre locação de imóveis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</si>
</sst>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9754D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3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>
      <alignment horizontal="left"/>
    </xf>
    <xf numFmtId="165" fontId="0" fillId="0" borderId="0" xfId="0" applyNumberFormat="1"/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3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3" fontId="1" fillId="0" borderId="5" xfId="0" applyNumberFormat="1" applyFont="1" applyBorder="1" applyAlignment="1">
      <alignment horizontal="center" wrapText="1"/>
    </xf>
    <xf numFmtId="0" fontId="0" fillId="0" borderId="5" xfId="0" applyBorder="1"/>
    <xf numFmtId="3" fontId="0" fillId="0" borderId="5" xfId="0" applyNumberFormat="1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3" fontId="1" fillId="0" borderId="5" xfId="0" applyNumberFormat="1" applyFont="1" applyFill="1" applyBorder="1" applyAlignment="1">
      <alignment horizontal="center" wrapText="1"/>
    </xf>
    <xf numFmtId="0" fontId="0" fillId="0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38"/>
  <sheetViews>
    <sheetView showGridLines="0" tabSelected="1" workbookViewId="0">
      <pane xSplit="1" ySplit="1" topLeftCell="B2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RowHeight="15" x14ac:dyDescent="0.25"/>
  <cols>
    <col min="1" max="1" width="52.85546875" customWidth="1"/>
    <col min="2" max="4" width="9.85546875" customWidth="1"/>
    <col min="5" max="16" width="9.85546875" bestFit="1" customWidth="1"/>
    <col min="17" max="23" width="9.85546875" customWidth="1"/>
    <col min="24" max="33" width="9.85546875" bestFit="1" customWidth="1"/>
    <col min="34" max="38" width="9.85546875" customWidth="1"/>
    <col min="261" max="261" width="52.85546875" customWidth="1"/>
    <col min="262" max="272" width="9.85546875" bestFit="1" customWidth="1"/>
    <col min="273" max="279" width="9.85546875" customWidth="1"/>
    <col min="280" max="289" width="9.85546875" bestFit="1" customWidth="1"/>
    <col min="290" max="294" width="9.85546875" customWidth="1"/>
    <col min="517" max="517" width="52.85546875" customWidth="1"/>
    <col min="518" max="528" width="9.85546875" bestFit="1" customWidth="1"/>
    <col min="529" max="535" width="9.85546875" customWidth="1"/>
    <col min="536" max="545" width="9.85546875" bestFit="1" customWidth="1"/>
    <col min="546" max="550" width="9.85546875" customWidth="1"/>
    <col min="773" max="773" width="52.85546875" customWidth="1"/>
    <col min="774" max="784" width="9.85546875" bestFit="1" customWidth="1"/>
    <col min="785" max="791" width="9.85546875" customWidth="1"/>
    <col min="792" max="801" width="9.85546875" bestFit="1" customWidth="1"/>
    <col min="802" max="806" width="9.85546875" customWidth="1"/>
    <col min="1029" max="1029" width="52.85546875" customWidth="1"/>
    <col min="1030" max="1040" width="9.85546875" bestFit="1" customWidth="1"/>
    <col min="1041" max="1047" width="9.85546875" customWidth="1"/>
    <col min="1048" max="1057" width="9.85546875" bestFit="1" customWidth="1"/>
    <col min="1058" max="1062" width="9.85546875" customWidth="1"/>
    <col min="1285" max="1285" width="52.85546875" customWidth="1"/>
    <col min="1286" max="1296" width="9.85546875" bestFit="1" customWidth="1"/>
    <col min="1297" max="1303" width="9.85546875" customWidth="1"/>
    <col min="1304" max="1313" width="9.85546875" bestFit="1" customWidth="1"/>
    <col min="1314" max="1318" width="9.85546875" customWidth="1"/>
    <col min="1541" max="1541" width="52.85546875" customWidth="1"/>
    <col min="1542" max="1552" width="9.85546875" bestFit="1" customWidth="1"/>
    <col min="1553" max="1559" width="9.85546875" customWidth="1"/>
    <col min="1560" max="1569" width="9.85546875" bestFit="1" customWidth="1"/>
    <col min="1570" max="1574" width="9.85546875" customWidth="1"/>
    <col min="1797" max="1797" width="52.85546875" customWidth="1"/>
    <col min="1798" max="1808" width="9.85546875" bestFit="1" customWidth="1"/>
    <col min="1809" max="1815" width="9.85546875" customWidth="1"/>
    <col min="1816" max="1825" width="9.85546875" bestFit="1" customWidth="1"/>
    <col min="1826" max="1830" width="9.85546875" customWidth="1"/>
    <col min="2053" max="2053" width="52.85546875" customWidth="1"/>
    <col min="2054" max="2064" width="9.85546875" bestFit="1" customWidth="1"/>
    <col min="2065" max="2071" width="9.85546875" customWidth="1"/>
    <col min="2072" max="2081" width="9.85546875" bestFit="1" customWidth="1"/>
    <col min="2082" max="2086" width="9.85546875" customWidth="1"/>
    <col min="2309" max="2309" width="52.85546875" customWidth="1"/>
    <col min="2310" max="2320" width="9.85546875" bestFit="1" customWidth="1"/>
    <col min="2321" max="2327" width="9.85546875" customWidth="1"/>
    <col min="2328" max="2337" width="9.85546875" bestFit="1" customWidth="1"/>
    <col min="2338" max="2342" width="9.85546875" customWidth="1"/>
    <col min="2565" max="2565" width="52.85546875" customWidth="1"/>
    <col min="2566" max="2576" width="9.85546875" bestFit="1" customWidth="1"/>
    <col min="2577" max="2583" width="9.85546875" customWidth="1"/>
    <col min="2584" max="2593" width="9.85546875" bestFit="1" customWidth="1"/>
    <col min="2594" max="2598" width="9.85546875" customWidth="1"/>
    <col min="2821" max="2821" width="52.85546875" customWidth="1"/>
    <col min="2822" max="2832" width="9.85546875" bestFit="1" customWidth="1"/>
    <col min="2833" max="2839" width="9.85546875" customWidth="1"/>
    <col min="2840" max="2849" width="9.85546875" bestFit="1" customWidth="1"/>
    <col min="2850" max="2854" width="9.85546875" customWidth="1"/>
    <col min="3077" max="3077" width="52.85546875" customWidth="1"/>
    <col min="3078" max="3088" width="9.85546875" bestFit="1" customWidth="1"/>
    <col min="3089" max="3095" width="9.85546875" customWidth="1"/>
    <col min="3096" max="3105" width="9.85546875" bestFit="1" customWidth="1"/>
    <col min="3106" max="3110" width="9.85546875" customWidth="1"/>
    <col min="3333" max="3333" width="52.85546875" customWidth="1"/>
    <col min="3334" max="3344" width="9.85546875" bestFit="1" customWidth="1"/>
    <col min="3345" max="3351" width="9.85546875" customWidth="1"/>
    <col min="3352" max="3361" width="9.85546875" bestFit="1" customWidth="1"/>
    <col min="3362" max="3366" width="9.85546875" customWidth="1"/>
    <col min="3589" max="3589" width="52.85546875" customWidth="1"/>
    <col min="3590" max="3600" width="9.85546875" bestFit="1" customWidth="1"/>
    <col min="3601" max="3607" width="9.85546875" customWidth="1"/>
    <col min="3608" max="3617" width="9.85546875" bestFit="1" customWidth="1"/>
    <col min="3618" max="3622" width="9.85546875" customWidth="1"/>
    <col min="3845" max="3845" width="52.85546875" customWidth="1"/>
    <col min="3846" max="3856" width="9.85546875" bestFit="1" customWidth="1"/>
    <col min="3857" max="3863" width="9.85546875" customWidth="1"/>
    <col min="3864" max="3873" width="9.85546875" bestFit="1" customWidth="1"/>
    <col min="3874" max="3878" width="9.85546875" customWidth="1"/>
    <col min="4101" max="4101" width="52.85546875" customWidth="1"/>
    <col min="4102" max="4112" width="9.85546875" bestFit="1" customWidth="1"/>
    <col min="4113" max="4119" width="9.85546875" customWidth="1"/>
    <col min="4120" max="4129" width="9.85546875" bestFit="1" customWidth="1"/>
    <col min="4130" max="4134" width="9.85546875" customWidth="1"/>
    <col min="4357" max="4357" width="52.85546875" customWidth="1"/>
    <col min="4358" max="4368" width="9.85546875" bestFit="1" customWidth="1"/>
    <col min="4369" max="4375" width="9.85546875" customWidth="1"/>
    <col min="4376" max="4385" width="9.85546875" bestFit="1" customWidth="1"/>
    <col min="4386" max="4390" width="9.85546875" customWidth="1"/>
    <col min="4613" max="4613" width="52.85546875" customWidth="1"/>
    <col min="4614" max="4624" width="9.85546875" bestFit="1" customWidth="1"/>
    <col min="4625" max="4631" width="9.85546875" customWidth="1"/>
    <col min="4632" max="4641" width="9.85546875" bestFit="1" customWidth="1"/>
    <col min="4642" max="4646" width="9.85546875" customWidth="1"/>
    <col min="4869" max="4869" width="52.85546875" customWidth="1"/>
    <col min="4870" max="4880" width="9.85546875" bestFit="1" customWidth="1"/>
    <col min="4881" max="4887" width="9.85546875" customWidth="1"/>
    <col min="4888" max="4897" width="9.85546875" bestFit="1" customWidth="1"/>
    <col min="4898" max="4902" width="9.85546875" customWidth="1"/>
    <col min="5125" max="5125" width="52.85546875" customWidth="1"/>
    <col min="5126" max="5136" width="9.85546875" bestFit="1" customWidth="1"/>
    <col min="5137" max="5143" width="9.85546875" customWidth="1"/>
    <col min="5144" max="5153" width="9.85546875" bestFit="1" customWidth="1"/>
    <col min="5154" max="5158" width="9.85546875" customWidth="1"/>
    <col min="5381" max="5381" width="52.85546875" customWidth="1"/>
    <col min="5382" max="5392" width="9.85546875" bestFit="1" customWidth="1"/>
    <col min="5393" max="5399" width="9.85546875" customWidth="1"/>
    <col min="5400" max="5409" width="9.85546875" bestFit="1" customWidth="1"/>
    <col min="5410" max="5414" width="9.85546875" customWidth="1"/>
    <col min="5637" max="5637" width="52.85546875" customWidth="1"/>
    <col min="5638" max="5648" width="9.85546875" bestFit="1" customWidth="1"/>
    <col min="5649" max="5655" width="9.85546875" customWidth="1"/>
    <col min="5656" max="5665" width="9.85546875" bestFit="1" customWidth="1"/>
    <col min="5666" max="5670" width="9.85546875" customWidth="1"/>
    <col min="5893" max="5893" width="52.85546875" customWidth="1"/>
    <col min="5894" max="5904" width="9.85546875" bestFit="1" customWidth="1"/>
    <col min="5905" max="5911" width="9.85546875" customWidth="1"/>
    <col min="5912" max="5921" width="9.85546875" bestFit="1" customWidth="1"/>
    <col min="5922" max="5926" width="9.85546875" customWidth="1"/>
    <col min="6149" max="6149" width="52.85546875" customWidth="1"/>
    <col min="6150" max="6160" width="9.85546875" bestFit="1" customWidth="1"/>
    <col min="6161" max="6167" width="9.85546875" customWidth="1"/>
    <col min="6168" max="6177" width="9.85546875" bestFit="1" customWidth="1"/>
    <col min="6178" max="6182" width="9.85546875" customWidth="1"/>
    <col min="6405" max="6405" width="52.85546875" customWidth="1"/>
    <col min="6406" max="6416" width="9.85546875" bestFit="1" customWidth="1"/>
    <col min="6417" max="6423" width="9.85546875" customWidth="1"/>
    <col min="6424" max="6433" width="9.85546875" bestFit="1" customWidth="1"/>
    <col min="6434" max="6438" width="9.85546875" customWidth="1"/>
    <col min="6661" max="6661" width="52.85546875" customWidth="1"/>
    <col min="6662" max="6672" width="9.85546875" bestFit="1" customWidth="1"/>
    <col min="6673" max="6679" width="9.85546875" customWidth="1"/>
    <col min="6680" max="6689" width="9.85546875" bestFit="1" customWidth="1"/>
    <col min="6690" max="6694" width="9.85546875" customWidth="1"/>
    <col min="6917" max="6917" width="52.85546875" customWidth="1"/>
    <col min="6918" max="6928" width="9.85546875" bestFit="1" customWidth="1"/>
    <col min="6929" max="6935" width="9.85546875" customWidth="1"/>
    <col min="6936" max="6945" width="9.85546875" bestFit="1" customWidth="1"/>
    <col min="6946" max="6950" width="9.85546875" customWidth="1"/>
    <col min="7173" max="7173" width="52.85546875" customWidth="1"/>
    <col min="7174" max="7184" width="9.85546875" bestFit="1" customWidth="1"/>
    <col min="7185" max="7191" width="9.85546875" customWidth="1"/>
    <col min="7192" max="7201" width="9.85546875" bestFit="1" customWidth="1"/>
    <col min="7202" max="7206" width="9.85546875" customWidth="1"/>
    <col min="7429" max="7429" width="52.85546875" customWidth="1"/>
    <col min="7430" max="7440" width="9.85546875" bestFit="1" customWidth="1"/>
    <col min="7441" max="7447" width="9.85546875" customWidth="1"/>
    <col min="7448" max="7457" width="9.85546875" bestFit="1" customWidth="1"/>
    <col min="7458" max="7462" width="9.85546875" customWidth="1"/>
    <col min="7685" max="7685" width="52.85546875" customWidth="1"/>
    <col min="7686" max="7696" width="9.85546875" bestFit="1" customWidth="1"/>
    <col min="7697" max="7703" width="9.85546875" customWidth="1"/>
    <col min="7704" max="7713" width="9.85546875" bestFit="1" customWidth="1"/>
    <col min="7714" max="7718" width="9.85546875" customWidth="1"/>
    <col min="7941" max="7941" width="52.85546875" customWidth="1"/>
    <col min="7942" max="7952" width="9.85546875" bestFit="1" customWidth="1"/>
    <col min="7953" max="7959" width="9.85546875" customWidth="1"/>
    <col min="7960" max="7969" width="9.85546875" bestFit="1" customWidth="1"/>
    <col min="7970" max="7974" width="9.85546875" customWidth="1"/>
    <col min="8197" max="8197" width="52.85546875" customWidth="1"/>
    <col min="8198" max="8208" width="9.85546875" bestFit="1" customWidth="1"/>
    <col min="8209" max="8215" width="9.85546875" customWidth="1"/>
    <col min="8216" max="8225" width="9.85546875" bestFit="1" customWidth="1"/>
    <col min="8226" max="8230" width="9.85546875" customWidth="1"/>
    <col min="8453" max="8453" width="52.85546875" customWidth="1"/>
    <col min="8454" max="8464" width="9.85546875" bestFit="1" customWidth="1"/>
    <col min="8465" max="8471" width="9.85546875" customWidth="1"/>
    <col min="8472" max="8481" width="9.85546875" bestFit="1" customWidth="1"/>
    <col min="8482" max="8486" width="9.85546875" customWidth="1"/>
    <col min="8709" max="8709" width="52.85546875" customWidth="1"/>
    <col min="8710" max="8720" width="9.85546875" bestFit="1" customWidth="1"/>
    <col min="8721" max="8727" width="9.85546875" customWidth="1"/>
    <col min="8728" max="8737" width="9.85546875" bestFit="1" customWidth="1"/>
    <col min="8738" max="8742" width="9.85546875" customWidth="1"/>
    <col min="8965" max="8965" width="52.85546875" customWidth="1"/>
    <col min="8966" max="8976" width="9.85546875" bestFit="1" customWidth="1"/>
    <col min="8977" max="8983" width="9.85546875" customWidth="1"/>
    <col min="8984" max="8993" width="9.85546875" bestFit="1" customWidth="1"/>
    <col min="8994" max="8998" width="9.85546875" customWidth="1"/>
    <col min="9221" max="9221" width="52.85546875" customWidth="1"/>
    <col min="9222" max="9232" width="9.85546875" bestFit="1" customWidth="1"/>
    <col min="9233" max="9239" width="9.85546875" customWidth="1"/>
    <col min="9240" max="9249" width="9.85546875" bestFit="1" customWidth="1"/>
    <col min="9250" max="9254" width="9.85546875" customWidth="1"/>
    <col min="9477" max="9477" width="52.85546875" customWidth="1"/>
    <col min="9478" max="9488" width="9.85546875" bestFit="1" customWidth="1"/>
    <col min="9489" max="9495" width="9.85546875" customWidth="1"/>
    <col min="9496" max="9505" width="9.85546875" bestFit="1" customWidth="1"/>
    <col min="9506" max="9510" width="9.85546875" customWidth="1"/>
    <col min="9733" max="9733" width="52.85546875" customWidth="1"/>
    <col min="9734" max="9744" width="9.85546875" bestFit="1" customWidth="1"/>
    <col min="9745" max="9751" width="9.85546875" customWidth="1"/>
    <col min="9752" max="9761" width="9.85546875" bestFit="1" customWidth="1"/>
    <col min="9762" max="9766" width="9.85546875" customWidth="1"/>
    <col min="9989" max="9989" width="52.85546875" customWidth="1"/>
    <col min="9990" max="10000" width="9.85546875" bestFit="1" customWidth="1"/>
    <col min="10001" max="10007" width="9.85546875" customWidth="1"/>
    <col min="10008" max="10017" width="9.85546875" bestFit="1" customWidth="1"/>
    <col min="10018" max="10022" width="9.85546875" customWidth="1"/>
    <col min="10245" max="10245" width="52.85546875" customWidth="1"/>
    <col min="10246" max="10256" width="9.85546875" bestFit="1" customWidth="1"/>
    <col min="10257" max="10263" width="9.85546875" customWidth="1"/>
    <col min="10264" max="10273" width="9.85546875" bestFit="1" customWidth="1"/>
    <col min="10274" max="10278" width="9.85546875" customWidth="1"/>
    <col min="10501" max="10501" width="52.85546875" customWidth="1"/>
    <col min="10502" max="10512" width="9.85546875" bestFit="1" customWidth="1"/>
    <col min="10513" max="10519" width="9.85546875" customWidth="1"/>
    <col min="10520" max="10529" width="9.85546875" bestFit="1" customWidth="1"/>
    <col min="10530" max="10534" width="9.85546875" customWidth="1"/>
    <col min="10757" max="10757" width="52.85546875" customWidth="1"/>
    <col min="10758" max="10768" width="9.85546875" bestFit="1" customWidth="1"/>
    <col min="10769" max="10775" width="9.85546875" customWidth="1"/>
    <col min="10776" max="10785" width="9.85546875" bestFit="1" customWidth="1"/>
    <col min="10786" max="10790" width="9.85546875" customWidth="1"/>
    <col min="11013" max="11013" width="52.85546875" customWidth="1"/>
    <col min="11014" max="11024" width="9.85546875" bestFit="1" customWidth="1"/>
    <col min="11025" max="11031" width="9.85546875" customWidth="1"/>
    <col min="11032" max="11041" width="9.85546875" bestFit="1" customWidth="1"/>
    <col min="11042" max="11046" width="9.85546875" customWidth="1"/>
    <col min="11269" max="11269" width="52.85546875" customWidth="1"/>
    <col min="11270" max="11280" width="9.85546875" bestFit="1" customWidth="1"/>
    <col min="11281" max="11287" width="9.85546875" customWidth="1"/>
    <col min="11288" max="11297" width="9.85546875" bestFit="1" customWidth="1"/>
    <col min="11298" max="11302" width="9.85546875" customWidth="1"/>
    <col min="11525" max="11525" width="52.85546875" customWidth="1"/>
    <col min="11526" max="11536" width="9.85546875" bestFit="1" customWidth="1"/>
    <col min="11537" max="11543" width="9.85546875" customWidth="1"/>
    <col min="11544" max="11553" width="9.85546875" bestFit="1" customWidth="1"/>
    <col min="11554" max="11558" width="9.85546875" customWidth="1"/>
    <col min="11781" max="11781" width="52.85546875" customWidth="1"/>
    <col min="11782" max="11792" width="9.85546875" bestFit="1" customWidth="1"/>
    <col min="11793" max="11799" width="9.85546875" customWidth="1"/>
    <col min="11800" max="11809" width="9.85546875" bestFit="1" customWidth="1"/>
    <col min="11810" max="11814" width="9.85546875" customWidth="1"/>
    <col min="12037" max="12037" width="52.85546875" customWidth="1"/>
    <col min="12038" max="12048" width="9.85546875" bestFit="1" customWidth="1"/>
    <col min="12049" max="12055" width="9.85546875" customWidth="1"/>
    <col min="12056" max="12065" width="9.85546875" bestFit="1" customWidth="1"/>
    <col min="12066" max="12070" width="9.85546875" customWidth="1"/>
    <col min="12293" max="12293" width="52.85546875" customWidth="1"/>
    <col min="12294" max="12304" width="9.85546875" bestFit="1" customWidth="1"/>
    <col min="12305" max="12311" width="9.85546875" customWidth="1"/>
    <col min="12312" max="12321" width="9.85546875" bestFit="1" customWidth="1"/>
    <col min="12322" max="12326" width="9.85546875" customWidth="1"/>
    <col min="12549" max="12549" width="52.85546875" customWidth="1"/>
    <col min="12550" max="12560" width="9.85546875" bestFit="1" customWidth="1"/>
    <col min="12561" max="12567" width="9.85546875" customWidth="1"/>
    <col min="12568" max="12577" width="9.85546875" bestFit="1" customWidth="1"/>
    <col min="12578" max="12582" width="9.85546875" customWidth="1"/>
    <col min="12805" max="12805" width="52.85546875" customWidth="1"/>
    <col min="12806" max="12816" width="9.85546875" bestFit="1" customWidth="1"/>
    <col min="12817" max="12823" width="9.85546875" customWidth="1"/>
    <col min="12824" max="12833" width="9.85546875" bestFit="1" customWidth="1"/>
    <col min="12834" max="12838" width="9.85546875" customWidth="1"/>
    <col min="13061" max="13061" width="52.85546875" customWidth="1"/>
    <col min="13062" max="13072" width="9.85546875" bestFit="1" customWidth="1"/>
    <col min="13073" max="13079" width="9.85546875" customWidth="1"/>
    <col min="13080" max="13089" width="9.85546875" bestFit="1" customWidth="1"/>
    <col min="13090" max="13094" width="9.85546875" customWidth="1"/>
    <col min="13317" max="13317" width="52.85546875" customWidth="1"/>
    <col min="13318" max="13328" width="9.85546875" bestFit="1" customWidth="1"/>
    <col min="13329" max="13335" width="9.85546875" customWidth="1"/>
    <col min="13336" max="13345" width="9.85546875" bestFit="1" customWidth="1"/>
    <col min="13346" max="13350" width="9.85546875" customWidth="1"/>
    <col min="13573" max="13573" width="52.85546875" customWidth="1"/>
    <col min="13574" max="13584" width="9.85546875" bestFit="1" customWidth="1"/>
    <col min="13585" max="13591" width="9.85546875" customWidth="1"/>
    <col min="13592" max="13601" width="9.85546875" bestFit="1" customWidth="1"/>
    <col min="13602" max="13606" width="9.85546875" customWidth="1"/>
    <col min="13829" max="13829" width="52.85546875" customWidth="1"/>
    <col min="13830" max="13840" width="9.85546875" bestFit="1" customWidth="1"/>
    <col min="13841" max="13847" width="9.85546875" customWidth="1"/>
    <col min="13848" max="13857" width="9.85546875" bestFit="1" customWidth="1"/>
    <col min="13858" max="13862" width="9.85546875" customWidth="1"/>
    <col min="14085" max="14085" width="52.85546875" customWidth="1"/>
    <col min="14086" max="14096" width="9.85546875" bestFit="1" customWidth="1"/>
    <col min="14097" max="14103" width="9.85546875" customWidth="1"/>
    <col min="14104" max="14113" width="9.85546875" bestFit="1" customWidth="1"/>
    <col min="14114" max="14118" width="9.85546875" customWidth="1"/>
    <col min="14341" max="14341" width="52.85546875" customWidth="1"/>
    <col min="14342" max="14352" width="9.85546875" bestFit="1" customWidth="1"/>
    <col min="14353" max="14359" width="9.85546875" customWidth="1"/>
    <col min="14360" max="14369" width="9.85546875" bestFit="1" customWidth="1"/>
    <col min="14370" max="14374" width="9.85546875" customWidth="1"/>
    <col min="14597" max="14597" width="52.85546875" customWidth="1"/>
    <col min="14598" max="14608" width="9.85546875" bestFit="1" customWidth="1"/>
    <col min="14609" max="14615" width="9.85546875" customWidth="1"/>
    <col min="14616" max="14625" width="9.85546875" bestFit="1" customWidth="1"/>
    <col min="14626" max="14630" width="9.85546875" customWidth="1"/>
    <col min="14853" max="14853" width="52.85546875" customWidth="1"/>
    <col min="14854" max="14864" width="9.85546875" bestFit="1" customWidth="1"/>
    <col min="14865" max="14871" width="9.85546875" customWidth="1"/>
    <col min="14872" max="14881" width="9.85546875" bestFit="1" customWidth="1"/>
    <col min="14882" max="14886" width="9.85546875" customWidth="1"/>
    <col min="15109" max="15109" width="52.85546875" customWidth="1"/>
    <col min="15110" max="15120" width="9.85546875" bestFit="1" customWidth="1"/>
    <col min="15121" max="15127" width="9.85546875" customWidth="1"/>
    <col min="15128" max="15137" width="9.85546875" bestFit="1" customWidth="1"/>
    <col min="15138" max="15142" width="9.85546875" customWidth="1"/>
    <col min="15365" max="15365" width="52.85546875" customWidth="1"/>
    <col min="15366" max="15376" width="9.85546875" bestFit="1" customWidth="1"/>
    <col min="15377" max="15383" width="9.85546875" customWidth="1"/>
    <col min="15384" max="15393" width="9.85546875" bestFit="1" customWidth="1"/>
    <col min="15394" max="15398" width="9.85546875" customWidth="1"/>
    <col min="15621" max="15621" width="52.85546875" customWidth="1"/>
    <col min="15622" max="15632" width="9.85546875" bestFit="1" customWidth="1"/>
    <col min="15633" max="15639" width="9.85546875" customWidth="1"/>
    <col min="15640" max="15649" width="9.85546875" bestFit="1" customWidth="1"/>
    <col min="15650" max="15654" width="9.85546875" customWidth="1"/>
    <col min="15877" max="15877" width="52.85546875" customWidth="1"/>
    <col min="15878" max="15888" width="9.85546875" bestFit="1" customWidth="1"/>
    <col min="15889" max="15895" width="9.85546875" customWidth="1"/>
    <col min="15896" max="15905" width="9.85546875" bestFit="1" customWidth="1"/>
    <col min="15906" max="15910" width="9.85546875" customWidth="1"/>
    <col min="16133" max="16133" width="52.85546875" customWidth="1"/>
    <col min="16134" max="16144" width="9.85546875" bestFit="1" customWidth="1"/>
    <col min="16145" max="16151" width="9.85546875" customWidth="1"/>
    <col min="16152" max="16161" width="9.85546875" bestFit="1" customWidth="1"/>
    <col min="16162" max="16166" width="9.85546875" customWidth="1"/>
  </cols>
  <sheetData>
    <row r="1" spans="1:41" x14ac:dyDescent="0.25">
      <c r="A1" s="9" t="s">
        <v>0</v>
      </c>
      <c r="B1" s="10" t="s">
        <v>147</v>
      </c>
      <c r="C1" s="10" t="s">
        <v>146</v>
      </c>
      <c r="D1" s="10" t="s">
        <v>142</v>
      </c>
      <c r="E1" s="10" t="s">
        <v>140</v>
      </c>
      <c r="F1" s="10" t="s">
        <v>1</v>
      </c>
      <c r="G1" s="10" t="s">
        <v>2</v>
      </c>
      <c r="H1" s="10" t="s">
        <v>3</v>
      </c>
      <c r="I1" s="10" t="s">
        <v>4</v>
      </c>
      <c r="J1" s="10" t="s">
        <v>5</v>
      </c>
      <c r="K1" s="10" t="s">
        <v>6</v>
      </c>
      <c r="L1" s="10" t="s">
        <v>7</v>
      </c>
      <c r="M1" s="10" t="s">
        <v>8</v>
      </c>
      <c r="N1" s="10" t="s">
        <v>9</v>
      </c>
      <c r="O1" s="10" t="s">
        <v>10</v>
      </c>
      <c r="P1" s="10" t="s">
        <v>11</v>
      </c>
      <c r="Q1" s="10" t="s">
        <v>12</v>
      </c>
      <c r="R1" s="10" t="s">
        <v>13</v>
      </c>
      <c r="S1" s="10" t="s">
        <v>14</v>
      </c>
      <c r="T1" s="10" t="s">
        <v>15</v>
      </c>
      <c r="U1" s="10" t="s">
        <v>16</v>
      </c>
      <c r="V1" s="10" t="s">
        <v>17</v>
      </c>
      <c r="W1" s="10" t="s">
        <v>18</v>
      </c>
      <c r="X1" s="10" t="s">
        <v>19</v>
      </c>
      <c r="Y1" s="10" t="s">
        <v>20</v>
      </c>
      <c r="Z1" s="10" t="s">
        <v>21</v>
      </c>
      <c r="AA1" s="10" t="s">
        <v>22</v>
      </c>
      <c r="AB1" s="10" t="s">
        <v>23</v>
      </c>
      <c r="AC1" s="10" t="s">
        <v>24</v>
      </c>
      <c r="AD1" s="10" t="s">
        <v>25</v>
      </c>
      <c r="AE1" s="10" t="s">
        <v>26</v>
      </c>
      <c r="AF1" s="10" t="s">
        <v>27</v>
      </c>
      <c r="AG1" s="10" t="s">
        <v>28</v>
      </c>
      <c r="AH1" s="10" t="s">
        <v>29</v>
      </c>
      <c r="AI1" s="10" t="s">
        <v>30</v>
      </c>
      <c r="AJ1" s="10" t="s">
        <v>31</v>
      </c>
      <c r="AK1" s="10" t="s">
        <v>32</v>
      </c>
      <c r="AL1" s="10" t="s">
        <v>33</v>
      </c>
    </row>
    <row r="2" spans="1:41" x14ac:dyDescent="0.25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41" x14ac:dyDescent="0.25">
      <c r="A3" s="1"/>
      <c r="B3" s="13"/>
      <c r="C3" s="13"/>
      <c r="D3" s="13"/>
      <c r="E3" s="13"/>
      <c r="F3" s="1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2"/>
      <c r="U3" s="2"/>
      <c r="V3" s="2"/>
      <c r="W3" s="3"/>
      <c r="X3" s="3"/>
      <c r="Y3" s="3"/>
      <c r="Z3" s="3"/>
      <c r="AA3" s="3"/>
      <c r="AB3" s="2"/>
      <c r="AC3" s="2"/>
      <c r="AD3" s="2"/>
      <c r="AE3" s="2"/>
      <c r="AF3" s="3"/>
      <c r="AG3" s="2"/>
      <c r="AH3" s="2"/>
      <c r="AI3" s="2"/>
      <c r="AJ3" s="2"/>
      <c r="AK3" s="2"/>
      <c r="AL3" s="2"/>
    </row>
    <row r="4" spans="1:41" x14ac:dyDescent="0.25">
      <c r="A4" s="11" t="s">
        <v>35</v>
      </c>
      <c r="B4" s="14">
        <v>5979507.5665299995</v>
      </c>
      <c r="C4" s="14">
        <v>5868052.4856400015</v>
      </c>
      <c r="D4" s="14">
        <v>5384230.3225699998</v>
      </c>
      <c r="E4" s="14">
        <v>4721872.3380100001</v>
      </c>
      <c r="F4" s="14">
        <v>5206320.2216200009</v>
      </c>
      <c r="G4" s="14">
        <v>5030160.0746200001</v>
      </c>
      <c r="H4" s="14">
        <v>4771279.8809899958</v>
      </c>
      <c r="I4" s="14">
        <v>4440683.2908499995</v>
      </c>
      <c r="J4" s="14">
        <v>4153922.8716500006</v>
      </c>
      <c r="K4" s="14">
        <v>4178909.37</v>
      </c>
      <c r="L4" s="14">
        <v>3944676.76</v>
      </c>
      <c r="M4" s="14">
        <v>3791577.67</v>
      </c>
      <c r="N4" s="14">
        <v>3603969.05</v>
      </c>
      <c r="O4" s="14">
        <v>3662178.24</v>
      </c>
      <c r="P4" s="14">
        <v>3580024.45</v>
      </c>
      <c r="Q4" s="14">
        <v>3397859.85</v>
      </c>
      <c r="R4" s="14">
        <v>3212406.09</v>
      </c>
      <c r="S4" s="14">
        <v>3205873</v>
      </c>
      <c r="T4" s="14">
        <v>3050163.15</v>
      </c>
      <c r="U4" s="14">
        <v>2930451.35</v>
      </c>
      <c r="V4" s="14">
        <v>2641079.1</v>
      </c>
      <c r="W4" s="14">
        <v>2574215</v>
      </c>
      <c r="X4" s="14">
        <v>2436860.92</v>
      </c>
      <c r="Y4" s="14">
        <v>2323102</v>
      </c>
      <c r="Z4" s="14">
        <v>2090599</v>
      </c>
      <c r="AA4" s="14">
        <v>2128284</v>
      </c>
      <c r="AB4" s="14">
        <v>2024309</v>
      </c>
      <c r="AC4" s="14">
        <v>1885310</v>
      </c>
      <c r="AD4" s="14">
        <v>1746332</v>
      </c>
      <c r="AE4" s="14">
        <v>1738649</v>
      </c>
      <c r="AF4" s="14">
        <v>1682958</v>
      </c>
      <c r="AG4" s="14">
        <v>1604091</v>
      </c>
      <c r="AH4" s="14">
        <v>1438405</v>
      </c>
      <c r="AI4" s="14">
        <v>1479979</v>
      </c>
      <c r="AJ4" s="14">
        <v>1451824</v>
      </c>
      <c r="AK4" s="14">
        <v>1375186</v>
      </c>
      <c r="AL4" s="14">
        <v>1286847</v>
      </c>
      <c r="AN4" s="4"/>
      <c r="AO4" s="4"/>
    </row>
    <row r="5" spans="1:41" x14ac:dyDescent="0.25">
      <c r="A5" s="11" t="s">
        <v>56</v>
      </c>
      <c r="B5" s="14">
        <v>-359456.13932000002</v>
      </c>
      <c r="C5" s="14">
        <v>-314311.32543000003</v>
      </c>
      <c r="D5" s="14">
        <v>-290778.76572999998</v>
      </c>
      <c r="E5" s="14">
        <v>-252097.95259</v>
      </c>
      <c r="F5" s="14">
        <v>-256448.92066</v>
      </c>
      <c r="G5" s="14">
        <v>-245045.46244</v>
      </c>
      <c r="H5" s="14">
        <v>-232343.88381</v>
      </c>
      <c r="I5" s="14">
        <v>-215189.33674999999</v>
      </c>
      <c r="J5" s="14">
        <v>-200571.39491</v>
      </c>
      <c r="K5" s="14">
        <v>-181845.1</v>
      </c>
      <c r="L5" s="14">
        <v>-187862.87</v>
      </c>
      <c r="M5" s="14">
        <v>-177588.81</v>
      </c>
      <c r="N5" s="14">
        <v>-170391.34</v>
      </c>
      <c r="O5" s="14">
        <v>-160881.96</v>
      </c>
      <c r="P5" s="14">
        <v>-163184.37</v>
      </c>
      <c r="Q5" s="14">
        <v>-160601.76</v>
      </c>
      <c r="R5" s="14">
        <v>-155295.65</v>
      </c>
      <c r="S5" s="14">
        <v>-148876.21</v>
      </c>
      <c r="T5" s="14">
        <v>-149233.26999999999</v>
      </c>
      <c r="U5" s="14">
        <v>-147239.9</v>
      </c>
      <c r="V5" s="14">
        <v>-125651.82</v>
      </c>
      <c r="W5" s="14">
        <v>-114277</v>
      </c>
      <c r="X5" s="14">
        <v>-105037</v>
      </c>
      <c r="Y5" s="14">
        <v>-96900</v>
      </c>
      <c r="Z5" s="14">
        <v>-86608</v>
      </c>
      <c r="AA5" s="14">
        <v>-86688.69</v>
      </c>
      <c r="AB5" s="14">
        <v>-80757.84</v>
      </c>
      <c r="AC5" s="14">
        <v>-76491.81</v>
      </c>
      <c r="AD5" s="14">
        <v>-69646.87</v>
      </c>
      <c r="AE5" s="14">
        <v>-66660</v>
      </c>
      <c r="AF5" s="14">
        <v>-64687</v>
      </c>
      <c r="AG5" s="14">
        <v>-60231</v>
      </c>
      <c r="AH5" s="14">
        <v>-54634</v>
      </c>
      <c r="AI5" s="14">
        <v>-58048</v>
      </c>
      <c r="AJ5" s="14">
        <v>-62240</v>
      </c>
      <c r="AK5" s="14">
        <v>-58392</v>
      </c>
      <c r="AL5" s="14">
        <v>-56820</v>
      </c>
      <c r="AN5" s="4"/>
      <c r="AO5" s="4"/>
    </row>
    <row r="6" spans="1:41" x14ac:dyDescent="0.25">
      <c r="A6" s="11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41" x14ac:dyDescent="0.25">
      <c r="A7" s="11" t="s">
        <v>37</v>
      </c>
      <c r="B7" s="14">
        <f t="shared" ref="B7" si="0">+B4+B5</f>
        <v>5620051.4272099994</v>
      </c>
      <c r="C7" s="14">
        <f t="shared" ref="C7:H7" si="1">+C4+C5</f>
        <v>5553741.1602100013</v>
      </c>
      <c r="D7" s="14">
        <f t="shared" si="1"/>
        <v>5093451.5568399997</v>
      </c>
      <c r="E7" s="14">
        <f t="shared" si="1"/>
        <v>4469774.3854200002</v>
      </c>
      <c r="F7" s="14">
        <f t="shared" si="1"/>
        <v>4949871.3009600006</v>
      </c>
      <c r="G7" s="14">
        <f t="shared" si="1"/>
        <v>4785114.6121800002</v>
      </c>
      <c r="H7" s="14">
        <f t="shared" si="1"/>
        <v>4538935.9971799962</v>
      </c>
      <c r="I7" s="14">
        <f t="shared" ref="I7:AL7" si="2">+I4+I5</f>
        <v>4225493.9540999997</v>
      </c>
      <c r="J7" s="14">
        <f t="shared" si="2"/>
        <v>3953351.4767400008</v>
      </c>
      <c r="K7" s="14">
        <f t="shared" si="2"/>
        <v>3997064.27</v>
      </c>
      <c r="L7" s="14">
        <f t="shared" si="2"/>
        <v>3756813.8899999997</v>
      </c>
      <c r="M7" s="14">
        <f t="shared" si="2"/>
        <v>3613988.86</v>
      </c>
      <c r="N7" s="14">
        <f t="shared" si="2"/>
        <v>3433577.71</v>
      </c>
      <c r="O7" s="14">
        <f t="shared" si="2"/>
        <v>3501296.2800000003</v>
      </c>
      <c r="P7" s="14">
        <f t="shared" si="2"/>
        <v>3416840.08</v>
      </c>
      <c r="Q7" s="14">
        <f t="shared" si="2"/>
        <v>3237258.09</v>
      </c>
      <c r="R7" s="14">
        <f t="shared" si="2"/>
        <v>3057110.44</v>
      </c>
      <c r="S7" s="14">
        <f t="shared" si="2"/>
        <v>3056996.79</v>
      </c>
      <c r="T7" s="14">
        <f t="shared" si="2"/>
        <v>2900929.88</v>
      </c>
      <c r="U7" s="14">
        <f t="shared" si="2"/>
        <v>2783211.45</v>
      </c>
      <c r="V7" s="14">
        <f t="shared" si="2"/>
        <v>2515427.2800000003</v>
      </c>
      <c r="W7" s="14">
        <f t="shared" si="2"/>
        <v>2459938</v>
      </c>
      <c r="X7" s="14">
        <f t="shared" si="2"/>
        <v>2331823.92</v>
      </c>
      <c r="Y7" s="14">
        <f t="shared" si="2"/>
        <v>2226202</v>
      </c>
      <c r="Z7" s="14">
        <f t="shared" si="2"/>
        <v>2003991</v>
      </c>
      <c r="AA7" s="14">
        <f t="shared" si="2"/>
        <v>2041595.31</v>
      </c>
      <c r="AB7" s="14">
        <f t="shared" si="2"/>
        <v>1943551.16</v>
      </c>
      <c r="AC7" s="14">
        <f t="shared" si="2"/>
        <v>1808818.19</v>
      </c>
      <c r="AD7" s="14">
        <f t="shared" si="2"/>
        <v>1676685.13</v>
      </c>
      <c r="AE7" s="14">
        <f t="shared" si="2"/>
        <v>1671989</v>
      </c>
      <c r="AF7" s="14">
        <f t="shared" si="2"/>
        <v>1618271</v>
      </c>
      <c r="AG7" s="14">
        <f t="shared" si="2"/>
        <v>1543860</v>
      </c>
      <c r="AH7" s="14">
        <f t="shared" si="2"/>
        <v>1383771</v>
      </c>
      <c r="AI7" s="14">
        <f t="shared" si="2"/>
        <v>1421931</v>
      </c>
      <c r="AJ7" s="14">
        <f t="shared" si="2"/>
        <v>1389584</v>
      </c>
      <c r="AK7" s="14">
        <f t="shared" si="2"/>
        <v>1316794</v>
      </c>
      <c r="AL7" s="14">
        <f t="shared" si="2"/>
        <v>1230027</v>
      </c>
    </row>
    <row r="8" spans="1:41" x14ac:dyDescent="0.25">
      <c r="A8" s="11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</row>
    <row r="9" spans="1:41" x14ac:dyDescent="0.25">
      <c r="A9" s="11" t="s">
        <v>38</v>
      </c>
      <c r="B9" s="14">
        <v>-3978198.9420500002</v>
      </c>
      <c r="C9" s="14">
        <v>-3919528.3318099999</v>
      </c>
      <c r="D9" s="14">
        <v>-3598455.2717399998</v>
      </c>
      <c r="E9" s="14">
        <v>-3149651.9118499998</v>
      </c>
      <c r="F9" s="14">
        <v>-3508020.6674600011</v>
      </c>
      <c r="G9" s="14">
        <v>-3374111.5151299997</v>
      </c>
      <c r="H9" s="14">
        <v>-3217586.0353600001</v>
      </c>
      <c r="I9" s="14">
        <v>-2936208.6845</v>
      </c>
      <c r="J9" s="14">
        <v>-2791688.2197500002</v>
      </c>
      <c r="K9" s="14">
        <v>-2799276.52</v>
      </c>
      <c r="L9" s="14">
        <v>-2640038.19</v>
      </c>
      <c r="M9" s="14">
        <v>-2509789.6</v>
      </c>
      <c r="N9" s="14">
        <v>-2406819.23</v>
      </c>
      <c r="O9" s="14">
        <v>-2455037.92</v>
      </c>
      <c r="P9" s="14">
        <v>-2396443.8199999998</v>
      </c>
      <c r="Q9" s="14">
        <v>-2237537.4500000002</v>
      </c>
      <c r="R9" s="14">
        <v>-2135486.4700000002</v>
      </c>
      <c r="S9" s="14">
        <v>-2134653.16</v>
      </c>
      <c r="T9" s="14">
        <v>-2000895.6</v>
      </c>
      <c r="U9" s="14">
        <v>-1858386.41</v>
      </c>
      <c r="V9" s="14">
        <v>-1758487.23</v>
      </c>
      <c r="W9" s="14">
        <v>-1719854</v>
      </c>
      <c r="X9" s="14">
        <v>-1635505</v>
      </c>
      <c r="Y9" s="14">
        <v>-1523427</v>
      </c>
      <c r="Z9" s="14">
        <v>-1407428</v>
      </c>
      <c r="AA9" s="14">
        <v>-1447626.67</v>
      </c>
      <c r="AB9" s="14">
        <v>-1382641.4</v>
      </c>
      <c r="AC9" s="14">
        <v>-1273265.95</v>
      </c>
      <c r="AD9" s="14">
        <v>-1203125.56</v>
      </c>
      <c r="AE9" s="14">
        <v>-1201509</v>
      </c>
      <c r="AF9" s="14">
        <v>-1162904</v>
      </c>
      <c r="AG9" s="14">
        <v>-1106963</v>
      </c>
      <c r="AH9" s="14">
        <v>-998533</v>
      </c>
      <c r="AI9" s="14">
        <v>-1018360</v>
      </c>
      <c r="AJ9" s="14">
        <v>-1006215</v>
      </c>
      <c r="AK9" s="14">
        <v>-927000</v>
      </c>
      <c r="AL9" s="14">
        <v>-901262</v>
      </c>
      <c r="AN9" s="4"/>
      <c r="AO9" s="4"/>
    </row>
    <row r="10" spans="1:41" x14ac:dyDescent="0.25">
      <c r="A10" s="11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1:41" x14ac:dyDescent="0.25">
      <c r="A11" s="11" t="s">
        <v>39</v>
      </c>
      <c r="B11" s="14">
        <f t="shared" ref="B11" si="3">+B7+B9</f>
        <v>1641852.4851599992</v>
      </c>
      <c r="C11" s="14">
        <f t="shared" ref="C11:H11" si="4">+C7+C9</f>
        <v>1634212.8284000014</v>
      </c>
      <c r="D11" s="14">
        <f t="shared" si="4"/>
        <v>1494996.2851</v>
      </c>
      <c r="E11" s="14">
        <f t="shared" si="4"/>
        <v>1320122.4735700004</v>
      </c>
      <c r="F11" s="14">
        <f t="shared" si="4"/>
        <v>1441850.6334999995</v>
      </c>
      <c r="G11" s="14">
        <f t="shared" si="4"/>
        <v>1411003.0970500004</v>
      </c>
      <c r="H11" s="14">
        <f t="shared" si="4"/>
        <v>1321349.9618199961</v>
      </c>
      <c r="I11" s="14">
        <f t="shared" ref="I11:AI11" si="5">+I7+I9</f>
        <v>1289285.2695999998</v>
      </c>
      <c r="J11" s="14">
        <f t="shared" si="5"/>
        <v>1161663.2569900006</v>
      </c>
      <c r="K11" s="14">
        <f t="shared" si="5"/>
        <v>1197787.75</v>
      </c>
      <c r="L11" s="14">
        <f t="shared" si="5"/>
        <v>1116775.6999999997</v>
      </c>
      <c r="M11" s="14">
        <f t="shared" si="5"/>
        <v>1104199.2599999998</v>
      </c>
      <c r="N11" s="14">
        <f t="shared" si="5"/>
        <v>1026758.48</v>
      </c>
      <c r="O11" s="14">
        <f t="shared" si="5"/>
        <v>1046258.3600000003</v>
      </c>
      <c r="P11" s="14">
        <f t="shared" si="5"/>
        <v>1020396.2600000002</v>
      </c>
      <c r="Q11" s="14">
        <f t="shared" si="5"/>
        <v>999720.63999999966</v>
      </c>
      <c r="R11" s="14">
        <f t="shared" si="5"/>
        <v>921623.96999999974</v>
      </c>
      <c r="S11" s="14">
        <f t="shared" si="5"/>
        <v>922343.62999999989</v>
      </c>
      <c r="T11" s="14">
        <f t="shared" si="5"/>
        <v>900034.2799999998</v>
      </c>
      <c r="U11" s="14">
        <f t="shared" si="5"/>
        <v>924825.04000000027</v>
      </c>
      <c r="V11" s="14">
        <f t="shared" si="5"/>
        <v>756940.05000000028</v>
      </c>
      <c r="W11" s="14">
        <f t="shared" si="5"/>
        <v>740084</v>
      </c>
      <c r="X11" s="14">
        <f t="shared" si="5"/>
        <v>696318.91999999993</v>
      </c>
      <c r="Y11" s="14">
        <f t="shared" si="5"/>
        <v>702775</v>
      </c>
      <c r="Z11" s="14">
        <f t="shared" si="5"/>
        <v>596563</v>
      </c>
      <c r="AA11" s="14">
        <f t="shared" si="5"/>
        <v>593968.64000000013</v>
      </c>
      <c r="AB11" s="14">
        <f t="shared" si="5"/>
        <v>560909.76</v>
      </c>
      <c r="AC11" s="14">
        <f t="shared" si="5"/>
        <v>535552.24</v>
      </c>
      <c r="AD11" s="14">
        <f t="shared" si="5"/>
        <v>473559.56999999983</v>
      </c>
      <c r="AE11" s="14">
        <f t="shared" si="5"/>
        <v>470480</v>
      </c>
      <c r="AF11" s="14">
        <f t="shared" si="5"/>
        <v>455367</v>
      </c>
      <c r="AG11" s="14">
        <f t="shared" si="5"/>
        <v>436897</v>
      </c>
      <c r="AH11" s="14">
        <f t="shared" si="5"/>
        <v>385238</v>
      </c>
      <c r="AI11" s="14">
        <f t="shared" si="5"/>
        <v>403571</v>
      </c>
      <c r="AJ11" s="14">
        <f>+AJ7+AJ9</f>
        <v>383369</v>
      </c>
      <c r="AK11" s="14">
        <f>+AK7+AK9</f>
        <v>389794</v>
      </c>
      <c r="AL11" s="14">
        <f>+AL7+AL9</f>
        <v>328765</v>
      </c>
    </row>
    <row r="12" spans="1:41" x14ac:dyDescent="0.25">
      <c r="A12" s="11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</row>
    <row r="13" spans="1:41" x14ac:dyDescent="0.25">
      <c r="A13" s="11" t="s">
        <v>40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  <row r="14" spans="1:41" x14ac:dyDescent="0.25">
      <c r="A14" s="11" t="s">
        <v>41</v>
      </c>
      <c r="B14" s="14">
        <v>-1060049.8338500001</v>
      </c>
      <c r="C14" s="14">
        <v>-1027786.2090700002</v>
      </c>
      <c r="D14" s="14">
        <v>-963626.29528000043</v>
      </c>
      <c r="E14" s="14">
        <v>-945308.36639999982</v>
      </c>
      <c r="F14" s="14">
        <v>-940499.7397299998</v>
      </c>
      <c r="G14" s="14">
        <v>-918901.68496999994</v>
      </c>
      <c r="H14" s="14">
        <v>-851825.14827000001</v>
      </c>
      <c r="I14" s="14">
        <v>-823210.02370999986</v>
      </c>
      <c r="J14" s="14">
        <v>-795119.66125699994</v>
      </c>
      <c r="K14" s="14">
        <v>-786501.87</v>
      </c>
      <c r="L14" s="14">
        <v>-735402.58</v>
      </c>
      <c r="M14" s="14">
        <v>-704268.15</v>
      </c>
      <c r="N14" s="14">
        <v>-674838.78</v>
      </c>
      <c r="O14" s="14">
        <v>-670608.11</v>
      </c>
      <c r="P14" s="14">
        <v>-642400.37</v>
      </c>
      <c r="Q14" s="14">
        <v>-616900.31000000006</v>
      </c>
      <c r="R14" s="14">
        <v>-599142.03</v>
      </c>
      <c r="S14" s="14">
        <v>-598867.25</v>
      </c>
      <c r="T14" s="14">
        <v>-571422.56999999995</v>
      </c>
      <c r="U14" s="14">
        <v>-546841.84</v>
      </c>
      <c r="V14" s="14">
        <v>-501633.34</v>
      </c>
      <c r="W14" s="14">
        <v>-490616</v>
      </c>
      <c r="X14" s="14">
        <v>-452371</v>
      </c>
      <c r="Y14" s="14">
        <v>-419952</v>
      </c>
      <c r="Z14" s="14">
        <v>-390161</v>
      </c>
      <c r="AA14" s="14">
        <v>-385467</v>
      </c>
      <c r="AB14" s="14">
        <v>-365150</v>
      </c>
      <c r="AC14" s="14">
        <v>-341034</v>
      </c>
      <c r="AD14" s="14">
        <v>-328931</v>
      </c>
      <c r="AE14" s="14">
        <v>-320641</v>
      </c>
      <c r="AF14" s="14">
        <v>-317061</v>
      </c>
      <c r="AG14" s="14">
        <v>-289794</v>
      </c>
      <c r="AH14" s="14">
        <v>-271761</v>
      </c>
      <c r="AI14" s="14">
        <v>-272853</v>
      </c>
      <c r="AJ14" s="14">
        <v>-261867</v>
      </c>
      <c r="AK14" s="14">
        <v>-241982</v>
      </c>
      <c r="AL14" s="14">
        <v>-224401</v>
      </c>
      <c r="AN14" s="4"/>
      <c r="AO14" s="4"/>
    </row>
    <row r="15" spans="1:41" x14ac:dyDescent="0.25">
      <c r="A15" s="11" t="s">
        <v>42</v>
      </c>
      <c r="B15" s="14">
        <v>-165947.37479000003</v>
      </c>
      <c r="C15" s="14">
        <v>-175583.88631</v>
      </c>
      <c r="D15" s="14">
        <v>-134210.86565999995</v>
      </c>
      <c r="E15" s="14">
        <v>-143003.32841000002</v>
      </c>
      <c r="F15" s="14">
        <v>-131994.97921000002</v>
      </c>
      <c r="G15" s="14">
        <v>-141670.1208</v>
      </c>
      <c r="H15" s="14">
        <v>-110118.17002999999</v>
      </c>
      <c r="I15" s="14">
        <v>-102387.71363000001</v>
      </c>
      <c r="J15" s="14">
        <v>-96474.049049999987</v>
      </c>
      <c r="K15" s="14">
        <v>-100177.32</v>
      </c>
      <c r="L15" s="14">
        <v>-86122.87</v>
      </c>
      <c r="M15" s="14">
        <v>-83283.460000000006</v>
      </c>
      <c r="N15" s="14">
        <v>-79734.7</v>
      </c>
      <c r="O15" s="14">
        <v>-86931.31</v>
      </c>
      <c r="P15" s="14">
        <v>-81533.05</v>
      </c>
      <c r="Q15" s="14">
        <v>-81734.899999999994</v>
      </c>
      <c r="R15" s="14">
        <v>-78464.22</v>
      </c>
      <c r="S15" s="14">
        <v>-87480.27</v>
      </c>
      <c r="T15" s="14">
        <v>-74607.92</v>
      </c>
      <c r="U15" s="14">
        <v>-73172.41</v>
      </c>
      <c r="V15" s="14">
        <v>-62467.71</v>
      </c>
      <c r="W15" s="14">
        <v>-61348</v>
      </c>
      <c r="X15" s="14">
        <v>-61337</v>
      </c>
      <c r="Y15" s="14">
        <v>-63913</v>
      </c>
      <c r="Z15" s="14">
        <v>-52527</v>
      </c>
      <c r="AA15" s="14">
        <v>-48915</v>
      </c>
      <c r="AB15" s="14">
        <v>-47050</v>
      </c>
      <c r="AC15" s="14">
        <v>-53840</v>
      </c>
      <c r="AD15" s="14">
        <v>-49482</v>
      </c>
      <c r="AE15" s="14">
        <v>-47164</v>
      </c>
      <c r="AF15" s="14">
        <v>-43933</v>
      </c>
      <c r="AG15" s="14">
        <v>-40495</v>
      </c>
      <c r="AH15" s="14">
        <v>-44414</v>
      </c>
      <c r="AI15" s="14">
        <v>-44631</v>
      </c>
      <c r="AJ15" s="14">
        <v>-37094</v>
      </c>
      <c r="AK15" s="14">
        <v>-44832</v>
      </c>
      <c r="AL15" s="14">
        <v>-40753</v>
      </c>
      <c r="AN15" s="4"/>
      <c r="AO15" s="4"/>
    </row>
    <row r="16" spans="1:41" x14ac:dyDescent="0.25">
      <c r="A16" s="11" t="s">
        <v>43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</row>
    <row r="17" spans="1:41" x14ac:dyDescent="0.25">
      <c r="A17" s="11" t="s">
        <v>44</v>
      </c>
      <c r="B17" s="14">
        <f t="shared" ref="B17" si="6">SUM(B14:B16)</f>
        <v>-1225997.2086400001</v>
      </c>
      <c r="C17" s="14">
        <f t="shared" ref="C17:J17" si="7">SUM(C14:C16)</f>
        <v>-1203370.0953800003</v>
      </c>
      <c r="D17" s="14">
        <f t="shared" si="7"/>
        <v>-1097837.1609400003</v>
      </c>
      <c r="E17" s="14">
        <f t="shared" si="7"/>
        <v>-1088311.6948099998</v>
      </c>
      <c r="F17" s="14">
        <f t="shared" si="7"/>
        <v>-1072494.7189399998</v>
      </c>
      <c r="G17" s="14">
        <f t="shared" si="7"/>
        <v>-1060571.80577</v>
      </c>
      <c r="H17" s="14">
        <f t="shared" si="7"/>
        <v>-961943.31830000004</v>
      </c>
      <c r="I17" s="14">
        <f t="shared" si="7"/>
        <v>-925597.73733999988</v>
      </c>
      <c r="J17" s="14">
        <f t="shared" si="7"/>
        <v>-891593.71030699997</v>
      </c>
      <c r="K17" s="14">
        <f t="shared" ref="K17:AL17" si="8">SUM(K14:K16)</f>
        <v>-886679.19</v>
      </c>
      <c r="L17" s="14">
        <f t="shared" si="8"/>
        <v>-821525.45</v>
      </c>
      <c r="M17" s="14">
        <f t="shared" si="8"/>
        <v>-787551.61</v>
      </c>
      <c r="N17" s="14">
        <f t="shared" si="8"/>
        <v>-754573.48</v>
      </c>
      <c r="O17" s="14">
        <f t="shared" si="8"/>
        <v>-757539.41999999993</v>
      </c>
      <c r="P17" s="14">
        <f t="shared" si="8"/>
        <v>-723933.42</v>
      </c>
      <c r="Q17" s="14">
        <f t="shared" si="8"/>
        <v>-698635.21000000008</v>
      </c>
      <c r="R17" s="14">
        <f t="shared" si="8"/>
        <v>-677606.25</v>
      </c>
      <c r="S17" s="14">
        <f t="shared" si="8"/>
        <v>-686347.52</v>
      </c>
      <c r="T17" s="14">
        <f t="shared" si="8"/>
        <v>-646030.49</v>
      </c>
      <c r="U17" s="14">
        <f t="shared" si="8"/>
        <v>-620014.25</v>
      </c>
      <c r="V17" s="14">
        <f t="shared" si="8"/>
        <v>-564101.05000000005</v>
      </c>
      <c r="W17" s="14">
        <f t="shared" si="8"/>
        <v>-551964</v>
      </c>
      <c r="X17" s="14">
        <f t="shared" si="8"/>
        <v>-513708</v>
      </c>
      <c r="Y17" s="14">
        <f t="shared" si="8"/>
        <v>-483865</v>
      </c>
      <c r="Z17" s="14">
        <f t="shared" si="8"/>
        <v>-442688</v>
      </c>
      <c r="AA17" s="14">
        <f t="shared" si="8"/>
        <v>-434382</v>
      </c>
      <c r="AB17" s="14">
        <f t="shared" si="8"/>
        <v>-412200</v>
      </c>
      <c r="AC17" s="14">
        <f t="shared" si="8"/>
        <v>-394874</v>
      </c>
      <c r="AD17" s="14">
        <f t="shared" si="8"/>
        <v>-378413</v>
      </c>
      <c r="AE17" s="14">
        <f t="shared" si="8"/>
        <v>-367805</v>
      </c>
      <c r="AF17" s="14">
        <f t="shared" si="8"/>
        <v>-360994</v>
      </c>
      <c r="AG17" s="14">
        <f t="shared" si="8"/>
        <v>-330289</v>
      </c>
      <c r="AH17" s="14">
        <f t="shared" si="8"/>
        <v>-316175</v>
      </c>
      <c r="AI17" s="14">
        <f t="shared" si="8"/>
        <v>-317484</v>
      </c>
      <c r="AJ17" s="14">
        <f t="shared" si="8"/>
        <v>-298961</v>
      </c>
      <c r="AK17" s="14">
        <f t="shared" si="8"/>
        <v>-286814</v>
      </c>
      <c r="AL17" s="14">
        <f t="shared" si="8"/>
        <v>-265154</v>
      </c>
    </row>
    <row r="18" spans="1:41" x14ac:dyDescent="0.25">
      <c r="A18" s="11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1:41" x14ac:dyDescent="0.25">
      <c r="A19" s="11" t="s">
        <v>45</v>
      </c>
      <c r="B19" s="14">
        <f t="shared" ref="B19" si="9">+B17+B11</f>
        <v>415855.27651999914</v>
      </c>
      <c r="C19" s="14">
        <f t="shared" ref="C19:J19" si="10">+C17+C11</f>
        <v>430842.73302000109</v>
      </c>
      <c r="D19" s="14">
        <f t="shared" si="10"/>
        <v>397159.12415999966</v>
      </c>
      <c r="E19" s="14">
        <f t="shared" si="10"/>
        <v>231810.7787600006</v>
      </c>
      <c r="F19" s="14">
        <f t="shared" si="10"/>
        <v>369355.91455999971</v>
      </c>
      <c r="G19" s="14">
        <f t="shared" si="10"/>
        <v>350431.29128000047</v>
      </c>
      <c r="H19" s="14">
        <f t="shared" si="10"/>
        <v>359406.64351999608</v>
      </c>
      <c r="I19" s="14">
        <f t="shared" si="10"/>
        <v>363687.53225999989</v>
      </c>
      <c r="J19" s="14">
        <f t="shared" si="10"/>
        <v>270069.54668300063</v>
      </c>
      <c r="K19" s="14">
        <f t="shared" ref="K19:AK19" si="11">+K17+K11</f>
        <v>311108.56000000006</v>
      </c>
      <c r="L19" s="14">
        <f t="shared" si="11"/>
        <v>295250.24999999977</v>
      </c>
      <c r="M19" s="14">
        <f t="shared" si="11"/>
        <v>316647.64999999979</v>
      </c>
      <c r="N19" s="14">
        <f t="shared" si="11"/>
        <v>272185</v>
      </c>
      <c r="O19" s="14">
        <f t="shared" si="11"/>
        <v>288718.94000000041</v>
      </c>
      <c r="P19" s="14">
        <f t="shared" si="11"/>
        <v>296462.8400000002</v>
      </c>
      <c r="Q19" s="14">
        <f t="shared" si="11"/>
        <v>301085.42999999959</v>
      </c>
      <c r="R19" s="14">
        <f t="shared" si="11"/>
        <v>244017.71999999974</v>
      </c>
      <c r="S19" s="14">
        <f t="shared" si="11"/>
        <v>235996.10999999987</v>
      </c>
      <c r="T19" s="14">
        <f t="shared" si="11"/>
        <v>254003.7899999998</v>
      </c>
      <c r="U19" s="14">
        <f t="shared" si="11"/>
        <v>304810.79000000027</v>
      </c>
      <c r="V19" s="14">
        <f t="shared" si="11"/>
        <v>192839.00000000023</v>
      </c>
      <c r="W19" s="14">
        <f t="shared" si="11"/>
        <v>188120</v>
      </c>
      <c r="X19" s="14">
        <f t="shared" si="11"/>
        <v>182610.91999999993</v>
      </c>
      <c r="Y19" s="14">
        <f t="shared" si="11"/>
        <v>218910</v>
      </c>
      <c r="Z19" s="14">
        <f t="shared" si="11"/>
        <v>153875</v>
      </c>
      <c r="AA19" s="14">
        <f t="shared" si="11"/>
        <v>159586.64000000013</v>
      </c>
      <c r="AB19" s="14">
        <f t="shared" si="11"/>
        <v>148709.76000000001</v>
      </c>
      <c r="AC19" s="14">
        <f t="shared" si="11"/>
        <v>140678.24</v>
      </c>
      <c r="AD19" s="14">
        <f t="shared" si="11"/>
        <v>95146.569999999832</v>
      </c>
      <c r="AE19" s="14">
        <f t="shared" si="11"/>
        <v>102675</v>
      </c>
      <c r="AF19" s="14">
        <f t="shared" si="11"/>
        <v>94373</v>
      </c>
      <c r="AG19" s="14">
        <f t="shared" si="11"/>
        <v>106608</v>
      </c>
      <c r="AH19" s="14">
        <f t="shared" si="11"/>
        <v>69063</v>
      </c>
      <c r="AI19" s="14">
        <f t="shared" si="11"/>
        <v>86087</v>
      </c>
      <c r="AJ19" s="14">
        <f t="shared" si="11"/>
        <v>84408</v>
      </c>
      <c r="AK19" s="14">
        <f t="shared" si="11"/>
        <v>102980</v>
      </c>
      <c r="AL19" s="14">
        <f>+AL17+AL11</f>
        <v>63611</v>
      </c>
    </row>
    <row r="20" spans="1:41" x14ac:dyDescent="0.25">
      <c r="A20" s="1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</row>
    <row r="21" spans="1:41" x14ac:dyDescent="0.25">
      <c r="A21" s="11" t="s">
        <v>46</v>
      </c>
      <c r="B21" s="14">
        <v>-147342.72392999975</v>
      </c>
      <c r="C21" s="14">
        <v>-147571.34424999979</v>
      </c>
      <c r="D21" s="14">
        <v>-141530.99384999991</v>
      </c>
      <c r="E21" s="14">
        <v>-138933.66644999967</v>
      </c>
      <c r="F21" s="14">
        <v>-135810.737406948</v>
      </c>
      <c r="G21" s="14">
        <v>-133255.70525000003</v>
      </c>
      <c r="H21" s="14">
        <v>-127447.17462999999</v>
      </c>
      <c r="I21" s="14">
        <v>-124442.45311</v>
      </c>
      <c r="J21" s="14">
        <v>-117817.54838030304</v>
      </c>
      <c r="K21" s="14">
        <v>-112309.8</v>
      </c>
      <c r="L21" s="14">
        <v>-105518.24</v>
      </c>
      <c r="M21" s="14">
        <v>-100267.72</v>
      </c>
      <c r="N21" s="14">
        <v>-96037.82</v>
      </c>
      <c r="O21" s="14">
        <v>-92122.99</v>
      </c>
      <c r="P21" s="14">
        <v>-86759.9</v>
      </c>
      <c r="Q21" s="14">
        <v>-81509.78</v>
      </c>
      <c r="R21" s="14">
        <v>-77521.919999999998</v>
      </c>
      <c r="S21" s="14">
        <v>-74396.600000000006</v>
      </c>
      <c r="T21" s="14">
        <v>-70498.539999999994</v>
      </c>
      <c r="U21" s="14">
        <v>-66609.36</v>
      </c>
      <c r="V21" s="14">
        <v>-62929.8</v>
      </c>
      <c r="W21" s="14">
        <v>-60086</v>
      </c>
      <c r="X21" s="14">
        <v>-57760</v>
      </c>
      <c r="Y21" s="14">
        <v>-55640</v>
      </c>
      <c r="Z21" s="14">
        <v>-53573</v>
      </c>
      <c r="AA21" s="14">
        <v>-51669</v>
      </c>
      <c r="AB21" s="14">
        <v>-48364</v>
      </c>
      <c r="AC21" s="14">
        <v>-44081</v>
      </c>
      <c r="AD21" s="14">
        <v>-43699</v>
      </c>
      <c r="AE21" s="14">
        <v>-42446</v>
      </c>
      <c r="AF21" s="14">
        <v>-41220</v>
      </c>
      <c r="AG21" s="14">
        <v>-39005</v>
      </c>
      <c r="AH21" s="14">
        <v>-36065</v>
      </c>
      <c r="AI21" s="14">
        <v>-33162</v>
      </c>
      <c r="AJ21" s="14">
        <v>-31868</v>
      </c>
      <c r="AK21" s="14">
        <v>-30384</v>
      </c>
      <c r="AL21" s="14">
        <v>-28913</v>
      </c>
      <c r="AN21" s="4"/>
      <c r="AO21" s="4"/>
    </row>
    <row r="22" spans="1:41" x14ac:dyDescent="0.25">
      <c r="A22" s="1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</row>
    <row r="23" spans="1:41" x14ac:dyDescent="0.25">
      <c r="A23" s="11" t="s">
        <v>47</v>
      </c>
      <c r="B23" s="14">
        <f t="shared" ref="B23" si="12">+B21+B19</f>
        <v>268512.5525899994</v>
      </c>
      <c r="C23" s="14">
        <f t="shared" ref="C23:J23" si="13">+C21+C19</f>
        <v>283271.3887700013</v>
      </c>
      <c r="D23" s="14">
        <f t="shared" si="13"/>
        <v>255628.13030999975</v>
      </c>
      <c r="E23" s="14">
        <f t="shared" si="13"/>
        <v>92877.112310000928</v>
      </c>
      <c r="F23" s="14">
        <f t="shared" si="13"/>
        <v>233545.17715305171</v>
      </c>
      <c r="G23" s="14">
        <f t="shared" si="13"/>
        <v>217175.58603000044</v>
      </c>
      <c r="H23" s="14">
        <f t="shared" si="13"/>
        <v>231959.46888999609</v>
      </c>
      <c r="I23" s="14">
        <f t="shared" si="13"/>
        <v>239245.07914999989</v>
      </c>
      <c r="J23" s="14">
        <f t="shared" si="13"/>
        <v>152251.99830269761</v>
      </c>
      <c r="K23" s="14">
        <f t="shared" ref="K23:AL23" si="14">+K21+K19</f>
        <v>198798.76000000007</v>
      </c>
      <c r="L23" s="14">
        <f t="shared" si="14"/>
        <v>189732.00999999978</v>
      </c>
      <c r="M23" s="14">
        <f t="shared" si="14"/>
        <v>216379.92999999979</v>
      </c>
      <c r="N23" s="14">
        <f t="shared" si="14"/>
        <v>176147.18</v>
      </c>
      <c r="O23" s="14">
        <f t="shared" si="14"/>
        <v>196595.95000000042</v>
      </c>
      <c r="P23" s="14">
        <f t="shared" si="14"/>
        <v>209702.94000000021</v>
      </c>
      <c r="Q23" s="14">
        <f t="shared" si="14"/>
        <v>219575.64999999959</v>
      </c>
      <c r="R23" s="14">
        <f t="shared" si="14"/>
        <v>166495.79999999976</v>
      </c>
      <c r="S23" s="14">
        <f t="shared" si="14"/>
        <v>161599.50999999986</v>
      </c>
      <c r="T23" s="14">
        <f t="shared" si="14"/>
        <v>183505.24999999983</v>
      </c>
      <c r="U23" s="14">
        <f t="shared" si="14"/>
        <v>238201.43000000028</v>
      </c>
      <c r="V23" s="14">
        <f t="shared" si="14"/>
        <v>129909.20000000023</v>
      </c>
      <c r="W23" s="14">
        <f t="shared" si="14"/>
        <v>128034</v>
      </c>
      <c r="X23" s="14">
        <f t="shared" si="14"/>
        <v>124850.91999999993</v>
      </c>
      <c r="Y23" s="14">
        <f t="shared" si="14"/>
        <v>163270</v>
      </c>
      <c r="Z23" s="14">
        <f t="shared" si="14"/>
        <v>100302</v>
      </c>
      <c r="AA23" s="14">
        <f t="shared" si="14"/>
        <v>107917.64000000013</v>
      </c>
      <c r="AB23" s="14">
        <f t="shared" si="14"/>
        <v>100345.76000000001</v>
      </c>
      <c r="AC23" s="14">
        <f t="shared" si="14"/>
        <v>96597.239999999991</v>
      </c>
      <c r="AD23" s="14">
        <f t="shared" si="14"/>
        <v>51447.569999999832</v>
      </c>
      <c r="AE23" s="14">
        <f t="shared" si="14"/>
        <v>60229</v>
      </c>
      <c r="AF23" s="14">
        <f t="shared" si="14"/>
        <v>53153</v>
      </c>
      <c r="AG23" s="14">
        <f t="shared" si="14"/>
        <v>67603</v>
      </c>
      <c r="AH23" s="14">
        <f t="shared" si="14"/>
        <v>32998</v>
      </c>
      <c r="AI23" s="14">
        <f t="shared" si="14"/>
        <v>52925</v>
      </c>
      <c r="AJ23" s="14">
        <f t="shared" si="14"/>
        <v>52540</v>
      </c>
      <c r="AK23" s="14">
        <f t="shared" si="14"/>
        <v>72596</v>
      </c>
      <c r="AL23" s="14">
        <f t="shared" si="14"/>
        <v>34698</v>
      </c>
    </row>
    <row r="24" spans="1:41" x14ac:dyDescent="0.25">
      <c r="A24" s="11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</row>
    <row r="25" spans="1:41" x14ac:dyDescent="0.25">
      <c r="A25" s="11" t="s">
        <v>48</v>
      </c>
      <c r="B25" s="14">
        <v>-29544.260309999987</v>
      </c>
      <c r="C25" s="14">
        <v>-30289.495339999616</v>
      </c>
      <c r="D25" s="14">
        <v>-31776.600689999625</v>
      </c>
      <c r="E25" s="14">
        <v>-35123.539650000239</v>
      </c>
      <c r="F25" s="14">
        <v>-38290.617700000075</v>
      </c>
      <c r="G25" s="14">
        <v>-43722.398520000002</v>
      </c>
      <c r="H25" s="14">
        <v>-62145.723960000003</v>
      </c>
      <c r="I25" s="14">
        <v>-48678.218120000005</v>
      </c>
      <c r="J25" s="14">
        <v>-46015.170579999991</v>
      </c>
      <c r="K25" s="14">
        <v>-31414.58</v>
      </c>
      <c r="L25" s="14">
        <v>-46218.17</v>
      </c>
      <c r="M25" s="14">
        <v>-44198.83</v>
      </c>
      <c r="N25" s="14">
        <v>-32605.02</v>
      </c>
      <c r="O25" s="14">
        <v>-40066.39</v>
      </c>
      <c r="P25" s="14">
        <v>-57199.32</v>
      </c>
      <c r="Q25" s="14">
        <v>-57946.98</v>
      </c>
      <c r="R25" s="14">
        <v>-57709.52</v>
      </c>
      <c r="S25" s="14">
        <v>-69165.22</v>
      </c>
      <c r="T25" s="14">
        <v>-59842.13</v>
      </c>
      <c r="U25" s="14">
        <v>-47918</v>
      </c>
      <c r="V25" s="14">
        <v>-42893.71</v>
      </c>
      <c r="W25" s="14">
        <v>-47855</v>
      </c>
      <c r="X25" s="14">
        <v>-42015</v>
      </c>
      <c r="Y25" s="14">
        <v>-37060</v>
      </c>
      <c r="Z25" s="14">
        <v>-29962</v>
      </c>
      <c r="AA25" s="14">
        <v>-18642.330000000002</v>
      </c>
      <c r="AB25" s="14">
        <v>-14655.6</v>
      </c>
      <c r="AC25" s="14">
        <v>-15541.05</v>
      </c>
      <c r="AD25" s="14">
        <v>-14304.44</v>
      </c>
      <c r="AE25" s="14">
        <v>-19025</v>
      </c>
      <c r="AF25" s="14">
        <v>-15671</v>
      </c>
      <c r="AG25" s="14">
        <v>-13856</v>
      </c>
      <c r="AH25" s="14">
        <v>-13194</v>
      </c>
      <c r="AI25" s="14">
        <v>-12421</v>
      </c>
      <c r="AJ25" s="14">
        <v>-13554</v>
      </c>
      <c r="AK25" s="14">
        <v>-13162</v>
      </c>
      <c r="AL25" s="14">
        <v>-13400</v>
      </c>
      <c r="AN25" s="4"/>
      <c r="AO25" s="4"/>
    </row>
    <row r="26" spans="1:41" x14ac:dyDescent="0.25">
      <c r="A26" s="11" t="s">
        <v>49</v>
      </c>
      <c r="B26" s="14">
        <v>10712.1505</v>
      </c>
      <c r="C26" s="14">
        <v>13600.09737</v>
      </c>
      <c r="D26" s="14">
        <v>9786.6875700000001</v>
      </c>
      <c r="E26" s="14">
        <v>14936.42477</v>
      </c>
      <c r="F26" s="14">
        <v>15859.034889999999</v>
      </c>
      <c r="G26" s="14">
        <v>21291.488419999998</v>
      </c>
      <c r="H26" s="14">
        <v>21221.724109999999</v>
      </c>
      <c r="I26" s="14">
        <v>15902.564960000002</v>
      </c>
      <c r="J26" s="14">
        <v>17654.268919999999</v>
      </c>
      <c r="K26" s="14">
        <v>17511.509999999998</v>
      </c>
      <c r="L26" s="14">
        <v>19468.38</v>
      </c>
      <c r="M26" s="14">
        <v>18335.939999999999</v>
      </c>
      <c r="N26" s="14">
        <v>16467.189999999999</v>
      </c>
      <c r="O26" s="14">
        <v>21626.25</v>
      </c>
      <c r="P26" s="14">
        <v>28231.15</v>
      </c>
      <c r="Q26" s="14">
        <v>28806.45</v>
      </c>
      <c r="R26" s="14">
        <v>28219.38</v>
      </c>
      <c r="S26" s="14">
        <v>31229.200000000001</v>
      </c>
      <c r="T26" s="14">
        <v>29281.119999999999</v>
      </c>
      <c r="U26" s="14">
        <v>23282</v>
      </c>
      <c r="V26" s="14">
        <v>25704.74</v>
      </c>
      <c r="W26" s="14">
        <v>26799</v>
      </c>
      <c r="X26" s="14">
        <v>26388</v>
      </c>
      <c r="Y26" s="14">
        <v>21344</v>
      </c>
      <c r="Z26" s="14">
        <v>14785</v>
      </c>
      <c r="AA26" s="14">
        <v>5707.69</v>
      </c>
      <c r="AB26" s="14">
        <v>5753.84</v>
      </c>
      <c r="AC26" s="14">
        <v>4403.8100000000004</v>
      </c>
      <c r="AD26" s="14">
        <v>5478.87</v>
      </c>
      <c r="AE26" s="14">
        <v>11813</v>
      </c>
      <c r="AF26" s="14">
        <v>9449</v>
      </c>
      <c r="AG26" s="14">
        <v>7671</v>
      </c>
      <c r="AH26" s="14">
        <v>6681</v>
      </c>
      <c r="AI26" s="14">
        <v>8024</v>
      </c>
      <c r="AJ26" s="14">
        <v>8724</v>
      </c>
      <c r="AK26" s="14">
        <v>9032</v>
      </c>
      <c r="AL26" s="14">
        <v>12964</v>
      </c>
      <c r="AN26" s="4"/>
      <c r="AO26" s="4"/>
    </row>
    <row r="27" spans="1:41" x14ac:dyDescent="0.25">
      <c r="A27" s="11" t="s">
        <v>50</v>
      </c>
      <c r="B27" s="14">
        <f t="shared" ref="B27" si="15">+B26+B25</f>
        <v>-18832.109809999987</v>
      </c>
      <c r="C27" s="14">
        <f t="shared" ref="C27:J27" si="16">+C26+C25</f>
        <v>-16689.397969999616</v>
      </c>
      <c r="D27" s="14">
        <f t="shared" si="16"/>
        <v>-21989.913119999626</v>
      </c>
      <c r="E27" s="14">
        <f t="shared" si="16"/>
        <v>-20187.114880000241</v>
      </c>
      <c r="F27" s="14">
        <f t="shared" si="16"/>
        <v>-22431.582810000076</v>
      </c>
      <c r="G27" s="14">
        <f t="shared" si="16"/>
        <v>-22430.910100000005</v>
      </c>
      <c r="H27" s="14">
        <f t="shared" si="16"/>
        <v>-40923.999850000007</v>
      </c>
      <c r="I27" s="14">
        <f t="shared" si="16"/>
        <v>-32775.653160000002</v>
      </c>
      <c r="J27" s="14">
        <f t="shared" si="16"/>
        <v>-28360.901659999992</v>
      </c>
      <c r="K27" s="14">
        <f t="shared" ref="K27:AL27" si="17">+K26+K25</f>
        <v>-13903.070000000003</v>
      </c>
      <c r="L27" s="14">
        <f t="shared" si="17"/>
        <v>-26749.789999999997</v>
      </c>
      <c r="M27" s="14">
        <f t="shared" si="17"/>
        <v>-25862.890000000003</v>
      </c>
      <c r="N27" s="14">
        <f t="shared" si="17"/>
        <v>-16137.830000000002</v>
      </c>
      <c r="O27" s="14">
        <f t="shared" si="17"/>
        <v>-18440.14</v>
      </c>
      <c r="P27" s="14">
        <f t="shared" si="17"/>
        <v>-28968.17</v>
      </c>
      <c r="Q27" s="14">
        <f t="shared" si="17"/>
        <v>-29140.530000000002</v>
      </c>
      <c r="R27" s="14">
        <f t="shared" si="17"/>
        <v>-29490.139999999996</v>
      </c>
      <c r="S27" s="14">
        <f t="shared" si="17"/>
        <v>-37936.020000000004</v>
      </c>
      <c r="T27" s="14">
        <f t="shared" si="17"/>
        <v>-30561.01</v>
      </c>
      <c r="U27" s="14">
        <f t="shared" si="17"/>
        <v>-24636</v>
      </c>
      <c r="V27" s="14">
        <f t="shared" si="17"/>
        <v>-17188.969999999998</v>
      </c>
      <c r="W27" s="14">
        <f t="shared" si="17"/>
        <v>-21056</v>
      </c>
      <c r="X27" s="14">
        <f t="shared" si="17"/>
        <v>-15627</v>
      </c>
      <c r="Y27" s="14">
        <f t="shared" si="17"/>
        <v>-15716</v>
      </c>
      <c r="Z27" s="14">
        <f t="shared" si="17"/>
        <v>-15177</v>
      </c>
      <c r="AA27" s="14">
        <f t="shared" si="17"/>
        <v>-12934.640000000003</v>
      </c>
      <c r="AB27" s="14">
        <f t="shared" si="17"/>
        <v>-8901.76</v>
      </c>
      <c r="AC27" s="14">
        <f t="shared" si="17"/>
        <v>-11137.239999999998</v>
      </c>
      <c r="AD27" s="14">
        <f t="shared" si="17"/>
        <v>-8825.57</v>
      </c>
      <c r="AE27" s="14">
        <f t="shared" si="17"/>
        <v>-7212</v>
      </c>
      <c r="AF27" s="14">
        <f t="shared" si="17"/>
        <v>-6222</v>
      </c>
      <c r="AG27" s="14">
        <f t="shared" si="17"/>
        <v>-6185</v>
      </c>
      <c r="AH27" s="14">
        <f t="shared" si="17"/>
        <v>-6513</v>
      </c>
      <c r="AI27" s="14">
        <f t="shared" si="17"/>
        <v>-4397</v>
      </c>
      <c r="AJ27" s="14">
        <f t="shared" si="17"/>
        <v>-4830</v>
      </c>
      <c r="AK27" s="14">
        <f t="shared" si="17"/>
        <v>-4130</v>
      </c>
      <c r="AL27" s="14">
        <f t="shared" si="17"/>
        <v>-436</v>
      </c>
    </row>
    <row r="28" spans="1:41" x14ac:dyDescent="0.2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</row>
    <row r="29" spans="1:41" x14ac:dyDescent="0.25">
      <c r="A29" s="11" t="s">
        <v>143</v>
      </c>
      <c r="B29" s="14">
        <v>-1514.8493800000003</v>
      </c>
      <c r="C29" s="14">
        <v>-3550.9015499999987</v>
      </c>
      <c r="D29" s="14">
        <v>-4316.2464800000007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</row>
    <row r="30" spans="1:41" x14ac:dyDescent="0.25">
      <c r="A30" s="11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</row>
    <row r="31" spans="1:41" x14ac:dyDescent="0.25">
      <c r="A31" s="11" t="s">
        <v>51</v>
      </c>
      <c r="B31" s="14">
        <f>+B27+B23+B29</f>
        <v>248165.5933999994</v>
      </c>
      <c r="C31" s="14">
        <f>+C27+C23+C29</f>
        <v>263031.08925000165</v>
      </c>
      <c r="D31" s="14">
        <f>+D27+D23+D29</f>
        <v>229321.97071000011</v>
      </c>
      <c r="E31" s="14">
        <f>+E27+E23</f>
        <v>72689.997430000687</v>
      </c>
      <c r="F31" s="14">
        <f>+F27+F23</f>
        <v>211113.59434305163</v>
      </c>
      <c r="G31" s="14">
        <f>+G27+G23</f>
        <v>194744.67593000043</v>
      </c>
      <c r="H31" s="14">
        <f>+H27+H23</f>
        <v>191035.4690399961</v>
      </c>
      <c r="I31" s="14">
        <f t="shared" ref="I31:AL31" si="18">+I27+I23</f>
        <v>206469.4259899999</v>
      </c>
      <c r="J31" s="14">
        <f t="shared" si="18"/>
        <v>123891.09664269762</v>
      </c>
      <c r="K31" s="14">
        <f t="shared" si="18"/>
        <v>184895.69000000006</v>
      </c>
      <c r="L31" s="14">
        <f t="shared" si="18"/>
        <v>162982.21999999977</v>
      </c>
      <c r="M31" s="14">
        <f t="shared" si="18"/>
        <v>190517.03999999978</v>
      </c>
      <c r="N31" s="14">
        <f t="shared" si="18"/>
        <v>160009.34999999998</v>
      </c>
      <c r="O31" s="14">
        <f t="shared" si="18"/>
        <v>178155.81000000041</v>
      </c>
      <c r="P31" s="14">
        <f t="shared" si="18"/>
        <v>180734.77000000019</v>
      </c>
      <c r="Q31" s="14">
        <f t="shared" si="18"/>
        <v>190435.11999999959</v>
      </c>
      <c r="R31" s="14">
        <f t="shared" si="18"/>
        <v>137005.65999999977</v>
      </c>
      <c r="S31" s="14">
        <f t="shared" si="18"/>
        <v>123663.48999999986</v>
      </c>
      <c r="T31" s="14">
        <f t="shared" si="18"/>
        <v>152944.23999999982</v>
      </c>
      <c r="U31" s="14">
        <f t="shared" si="18"/>
        <v>213565.43000000028</v>
      </c>
      <c r="V31" s="14">
        <f t="shared" si="18"/>
        <v>112720.23000000023</v>
      </c>
      <c r="W31" s="14">
        <f t="shared" si="18"/>
        <v>106978</v>
      </c>
      <c r="X31" s="14">
        <f t="shared" si="18"/>
        <v>109223.91999999993</v>
      </c>
      <c r="Y31" s="14">
        <f t="shared" si="18"/>
        <v>147554</v>
      </c>
      <c r="Z31" s="14">
        <f t="shared" si="18"/>
        <v>85125</v>
      </c>
      <c r="AA31" s="14">
        <f t="shared" si="18"/>
        <v>94983.000000000131</v>
      </c>
      <c r="AB31" s="14">
        <f t="shared" si="18"/>
        <v>91444.000000000015</v>
      </c>
      <c r="AC31" s="14">
        <f t="shared" si="18"/>
        <v>85460</v>
      </c>
      <c r="AD31" s="14">
        <f t="shared" si="18"/>
        <v>42621.999999999833</v>
      </c>
      <c r="AE31" s="14">
        <f t="shared" si="18"/>
        <v>53017</v>
      </c>
      <c r="AF31" s="14">
        <f t="shared" si="18"/>
        <v>46931</v>
      </c>
      <c r="AG31" s="14">
        <f t="shared" si="18"/>
        <v>61418</v>
      </c>
      <c r="AH31" s="14">
        <f t="shared" si="18"/>
        <v>26485</v>
      </c>
      <c r="AI31" s="14">
        <f t="shared" si="18"/>
        <v>48528</v>
      </c>
      <c r="AJ31" s="14">
        <f t="shared" si="18"/>
        <v>47710</v>
      </c>
      <c r="AK31" s="14">
        <f t="shared" si="18"/>
        <v>68466</v>
      </c>
      <c r="AL31" s="14">
        <f t="shared" si="18"/>
        <v>34262</v>
      </c>
    </row>
    <row r="32" spans="1:41" x14ac:dyDescent="0.25">
      <c r="A32" s="11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</row>
    <row r="33" spans="1:41" x14ac:dyDescent="0.25">
      <c r="A33" s="11" t="s">
        <v>52</v>
      </c>
      <c r="B33" s="14">
        <v>-70218.639413440076</v>
      </c>
      <c r="C33" s="14">
        <v>-49359.105475180208</v>
      </c>
      <c r="D33" s="14">
        <v>-56450.705105150162</v>
      </c>
      <c r="E33" s="14">
        <v>-11001.633660560037</v>
      </c>
      <c r="F33" s="14">
        <v>-58360.90312706001</v>
      </c>
      <c r="G33" s="14">
        <v>-26052.271627859998</v>
      </c>
      <c r="H33" s="14">
        <v>-38559.426118951094</v>
      </c>
      <c r="I33" s="14">
        <v>-45983.49651515999</v>
      </c>
      <c r="J33" s="14">
        <v>-18397.332342440001</v>
      </c>
      <c r="K33" s="14">
        <v>-30492.01</v>
      </c>
      <c r="L33" s="14">
        <v>-31834.06</v>
      </c>
      <c r="M33" s="14">
        <v>-48742.400000000001</v>
      </c>
      <c r="N33" s="14">
        <v>-38721.589999999997</v>
      </c>
      <c r="O33" s="14">
        <v>-45532.94</v>
      </c>
      <c r="P33" s="14">
        <v>-44242.25</v>
      </c>
      <c r="Q33" s="14">
        <v>-52465.29</v>
      </c>
      <c r="R33" s="14">
        <v>-31578.35</v>
      </c>
      <c r="S33" s="14">
        <v>-31427.41</v>
      </c>
      <c r="T33" s="14">
        <v>-36060.519999999997</v>
      </c>
      <c r="U33" s="14">
        <v>-56497.67</v>
      </c>
      <c r="V33" s="14">
        <v>-22589</v>
      </c>
      <c r="W33" s="14">
        <v>-22811.13</v>
      </c>
      <c r="X33" s="14">
        <v>-24458.59</v>
      </c>
      <c r="Y33" s="14">
        <v>-38907</v>
      </c>
      <c r="Z33" s="14">
        <v>-14366</v>
      </c>
      <c r="AA33" s="14">
        <v>-30000.34</v>
      </c>
      <c r="AB33" s="14">
        <v>-20891.36</v>
      </c>
      <c r="AC33" s="14">
        <v>-21814.12</v>
      </c>
      <c r="AD33" s="14">
        <v>-12164</v>
      </c>
      <c r="AE33" s="14">
        <v>-15646.8</v>
      </c>
      <c r="AF33" s="14">
        <v>-15006.080000000002</v>
      </c>
      <c r="AG33" s="14">
        <v>-15780.880000000001</v>
      </c>
      <c r="AH33" s="14">
        <v>-8444.66</v>
      </c>
      <c r="AI33" s="14">
        <v>-17258.38</v>
      </c>
      <c r="AJ33" s="14">
        <v>-10681.9</v>
      </c>
      <c r="AK33" s="14">
        <v>-17339.12</v>
      </c>
      <c r="AL33" s="14">
        <v>-9442.2200000000012</v>
      </c>
      <c r="AN33" s="4"/>
      <c r="AO33" s="4"/>
    </row>
    <row r="34" spans="1:41" x14ac:dyDescent="0.25">
      <c r="A34" s="11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</row>
    <row r="35" spans="1:41" x14ac:dyDescent="0.25">
      <c r="A35" s="11" t="s">
        <v>53</v>
      </c>
      <c r="B35" s="14">
        <f t="shared" ref="B35" si="19">+B33+B31</f>
        <v>177946.95398655933</v>
      </c>
      <c r="C35" s="14">
        <f t="shared" ref="C35:AL35" si="20">+C33+C31</f>
        <v>213671.98377482145</v>
      </c>
      <c r="D35" s="14">
        <f t="shared" si="20"/>
        <v>172871.26560484996</v>
      </c>
      <c r="E35" s="14">
        <f t="shared" si="20"/>
        <v>61688.36376944065</v>
      </c>
      <c r="F35" s="14">
        <f t="shared" si="20"/>
        <v>152752.69121599162</v>
      </c>
      <c r="G35" s="14">
        <f t="shared" si="20"/>
        <v>168692.40430214044</v>
      </c>
      <c r="H35" s="14">
        <f t="shared" si="20"/>
        <v>152476.04292104501</v>
      </c>
      <c r="I35" s="14">
        <f t="shared" si="20"/>
        <v>160485.92947483991</v>
      </c>
      <c r="J35" s="14">
        <f t="shared" si="20"/>
        <v>105493.76430025762</v>
      </c>
      <c r="K35" s="14">
        <f t="shared" si="20"/>
        <v>154403.68000000005</v>
      </c>
      <c r="L35" s="14">
        <f t="shared" si="20"/>
        <v>131148.15999999977</v>
      </c>
      <c r="M35" s="14">
        <f t="shared" si="20"/>
        <v>141774.63999999978</v>
      </c>
      <c r="N35" s="14">
        <f t="shared" si="20"/>
        <v>121287.75999999998</v>
      </c>
      <c r="O35" s="14">
        <f t="shared" si="20"/>
        <v>132622.8700000004</v>
      </c>
      <c r="P35" s="14">
        <f t="shared" si="20"/>
        <v>136492.52000000019</v>
      </c>
      <c r="Q35" s="14">
        <f t="shared" si="20"/>
        <v>137969.82999999958</v>
      </c>
      <c r="R35" s="14">
        <f t="shared" si="20"/>
        <v>105427.30999999976</v>
      </c>
      <c r="S35" s="14">
        <f t="shared" si="20"/>
        <v>92236.079999999856</v>
      </c>
      <c r="T35" s="14">
        <f t="shared" si="20"/>
        <v>116883.71999999983</v>
      </c>
      <c r="U35" s="14">
        <f t="shared" si="20"/>
        <v>157067.7600000003</v>
      </c>
      <c r="V35" s="14">
        <f t="shared" si="20"/>
        <v>90131.230000000229</v>
      </c>
      <c r="W35" s="14">
        <f t="shared" si="20"/>
        <v>84166.87</v>
      </c>
      <c r="X35" s="14">
        <f t="shared" si="20"/>
        <v>84765.329999999929</v>
      </c>
      <c r="Y35" s="14">
        <f t="shared" si="20"/>
        <v>108647</v>
      </c>
      <c r="Z35" s="14">
        <f t="shared" si="20"/>
        <v>70759</v>
      </c>
      <c r="AA35" s="14">
        <f t="shared" si="20"/>
        <v>64982.660000000134</v>
      </c>
      <c r="AB35" s="14">
        <f t="shared" si="20"/>
        <v>70552.640000000014</v>
      </c>
      <c r="AC35" s="14">
        <f t="shared" si="20"/>
        <v>63645.880000000005</v>
      </c>
      <c r="AD35" s="14">
        <f t="shared" si="20"/>
        <v>30457.999999999833</v>
      </c>
      <c r="AE35" s="14">
        <f t="shared" si="20"/>
        <v>37370.199999999997</v>
      </c>
      <c r="AF35" s="14">
        <f t="shared" si="20"/>
        <v>31924.92</v>
      </c>
      <c r="AG35" s="14">
        <f t="shared" si="20"/>
        <v>45637.119999999995</v>
      </c>
      <c r="AH35" s="14">
        <f t="shared" si="20"/>
        <v>18040.34</v>
      </c>
      <c r="AI35" s="14">
        <f t="shared" si="20"/>
        <v>31269.62</v>
      </c>
      <c r="AJ35" s="14">
        <f t="shared" si="20"/>
        <v>37028.1</v>
      </c>
      <c r="AK35" s="14">
        <f t="shared" si="20"/>
        <v>51126.880000000005</v>
      </c>
      <c r="AL35" s="14">
        <f t="shared" si="20"/>
        <v>24819.78</v>
      </c>
    </row>
    <row r="36" spans="1:41" x14ac:dyDescent="0.25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41" x14ac:dyDescent="0.25">
      <c r="A37" t="s">
        <v>54</v>
      </c>
      <c r="S37" s="4"/>
      <c r="W37" s="4"/>
      <c r="AA37" s="4"/>
      <c r="AE37" s="4"/>
    </row>
    <row r="38" spans="1:41" ht="75" x14ac:dyDescent="0.25">
      <c r="A38" s="5" t="s">
        <v>55</v>
      </c>
      <c r="B38" s="5"/>
      <c r="C38" s="5"/>
      <c r="D38" s="5"/>
      <c r="S38" s="4"/>
      <c r="W38" s="4"/>
      <c r="AA38" s="4"/>
      <c r="AE38" s="4"/>
    </row>
  </sheetData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38"/>
  <sheetViews>
    <sheetView showGridLines="0" workbookViewId="0">
      <pane xSplit="1" ySplit="1" topLeftCell="B2" activePane="bottomRight" state="frozen"/>
      <selection activeCell="C4" sqref="C4"/>
      <selection pane="topRight" activeCell="C4" sqref="C4"/>
      <selection pane="bottomLeft" activeCell="C4" sqref="C4"/>
      <selection pane="bottomRight"/>
    </sheetView>
  </sheetViews>
  <sheetFormatPr defaultRowHeight="15" x14ac:dyDescent="0.25"/>
  <cols>
    <col min="1" max="1" width="52.85546875" bestFit="1" customWidth="1"/>
    <col min="2" max="4" width="9.85546875" customWidth="1"/>
    <col min="5" max="16" width="9.85546875" bestFit="1" customWidth="1"/>
    <col min="17" max="23" width="9.85546875" customWidth="1"/>
    <col min="24" max="33" width="9.85546875" bestFit="1" customWidth="1"/>
    <col min="34" max="38" width="9.85546875" customWidth="1"/>
    <col min="261" max="261" width="52.85546875" bestFit="1" customWidth="1"/>
    <col min="262" max="272" width="9.85546875" bestFit="1" customWidth="1"/>
    <col min="273" max="279" width="9.85546875" customWidth="1"/>
    <col min="280" max="289" width="9.85546875" bestFit="1" customWidth="1"/>
    <col min="290" max="294" width="9.85546875" customWidth="1"/>
    <col min="517" max="517" width="52.85546875" bestFit="1" customWidth="1"/>
    <col min="518" max="528" width="9.85546875" bestFit="1" customWidth="1"/>
    <col min="529" max="535" width="9.85546875" customWidth="1"/>
    <col min="536" max="545" width="9.85546875" bestFit="1" customWidth="1"/>
    <col min="546" max="550" width="9.85546875" customWidth="1"/>
    <col min="773" max="773" width="52.85546875" bestFit="1" customWidth="1"/>
    <col min="774" max="784" width="9.85546875" bestFit="1" customWidth="1"/>
    <col min="785" max="791" width="9.85546875" customWidth="1"/>
    <col min="792" max="801" width="9.85546875" bestFit="1" customWidth="1"/>
    <col min="802" max="806" width="9.85546875" customWidth="1"/>
    <col min="1029" max="1029" width="52.85546875" bestFit="1" customWidth="1"/>
    <col min="1030" max="1040" width="9.85546875" bestFit="1" customWidth="1"/>
    <col min="1041" max="1047" width="9.85546875" customWidth="1"/>
    <col min="1048" max="1057" width="9.85546875" bestFit="1" customWidth="1"/>
    <col min="1058" max="1062" width="9.85546875" customWidth="1"/>
    <col min="1285" max="1285" width="52.85546875" bestFit="1" customWidth="1"/>
    <col min="1286" max="1296" width="9.85546875" bestFit="1" customWidth="1"/>
    <col min="1297" max="1303" width="9.85546875" customWidth="1"/>
    <col min="1304" max="1313" width="9.85546875" bestFit="1" customWidth="1"/>
    <col min="1314" max="1318" width="9.85546875" customWidth="1"/>
    <col min="1541" max="1541" width="52.85546875" bestFit="1" customWidth="1"/>
    <col min="1542" max="1552" width="9.85546875" bestFit="1" customWidth="1"/>
    <col min="1553" max="1559" width="9.85546875" customWidth="1"/>
    <col min="1560" max="1569" width="9.85546875" bestFit="1" customWidth="1"/>
    <col min="1570" max="1574" width="9.85546875" customWidth="1"/>
    <col min="1797" max="1797" width="52.85546875" bestFit="1" customWidth="1"/>
    <col min="1798" max="1808" width="9.85546875" bestFit="1" customWidth="1"/>
    <col min="1809" max="1815" width="9.85546875" customWidth="1"/>
    <col min="1816" max="1825" width="9.85546875" bestFit="1" customWidth="1"/>
    <col min="1826" max="1830" width="9.85546875" customWidth="1"/>
    <col min="2053" max="2053" width="52.85546875" bestFit="1" customWidth="1"/>
    <col min="2054" max="2064" width="9.85546875" bestFit="1" customWidth="1"/>
    <col min="2065" max="2071" width="9.85546875" customWidth="1"/>
    <col min="2072" max="2081" width="9.85546875" bestFit="1" customWidth="1"/>
    <col min="2082" max="2086" width="9.85546875" customWidth="1"/>
    <col min="2309" max="2309" width="52.85546875" bestFit="1" customWidth="1"/>
    <col min="2310" max="2320" width="9.85546875" bestFit="1" customWidth="1"/>
    <col min="2321" max="2327" width="9.85546875" customWidth="1"/>
    <col min="2328" max="2337" width="9.85546875" bestFit="1" customWidth="1"/>
    <col min="2338" max="2342" width="9.85546875" customWidth="1"/>
    <col min="2565" max="2565" width="52.85546875" bestFit="1" customWidth="1"/>
    <col min="2566" max="2576" width="9.85546875" bestFit="1" customWidth="1"/>
    <col min="2577" max="2583" width="9.85546875" customWidth="1"/>
    <col min="2584" max="2593" width="9.85546875" bestFit="1" customWidth="1"/>
    <col min="2594" max="2598" width="9.85546875" customWidth="1"/>
    <col min="2821" max="2821" width="52.85546875" bestFit="1" customWidth="1"/>
    <col min="2822" max="2832" width="9.85546875" bestFit="1" customWidth="1"/>
    <col min="2833" max="2839" width="9.85546875" customWidth="1"/>
    <col min="2840" max="2849" width="9.85546875" bestFit="1" customWidth="1"/>
    <col min="2850" max="2854" width="9.85546875" customWidth="1"/>
    <col min="3077" max="3077" width="52.85546875" bestFit="1" customWidth="1"/>
    <col min="3078" max="3088" width="9.85546875" bestFit="1" customWidth="1"/>
    <col min="3089" max="3095" width="9.85546875" customWidth="1"/>
    <col min="3096" max="3105" width="9.85546875" bestFit="1" customWidth="1"/>
    <col min="3106" max="3110" width="9.85546875" customWidth="1"/>
    <col min="3333" max="3333" width="52.85546875" bestFit="1" customWidth="1"/>
    <col min="3334" max="3344" width="9.85546875" bestFit="1" customWidth="1"/>
    <col min="3345" max="3351" width="9.85546875" customWidth="1"/>
    <col min="3352" max="3361" width="9.85546875" bestFit="1" customWidth="1"/>
    <col min="3362" max="3366" width="9.85546875" customWidth="1"/>
    <col min="3589" max="3589" width="52.85546875" bestFit="1" customWidth="1"/>
    <col min="3590" max="3600" width="9.85546875" bestFit="1" customWidth="1"/>
    <col min="3601" max="3607" width="9.85546875" customWidth="1"/>
    <col min="3608" max="3617" width="9.85546875" bestFit="1" customWidth="1"/>
    <col min="3618" max="3622" width="9.85546875" customWidth="1"/>
    <col min="3845" max="3845" width="52.85546875" bestFit="1" customWidth="1"/>
    <col min="3846" max="3856" width="9.85546875" bestFit="1" customWidth="1"/>
    <col min="3857" max="3863" width="9.85546875" customWidth="1"/>
    <col min="3864" max="3873" width="9.85546875" bestFit="1" customWidth="1"/>
    <col min="3874" max="3878" width="9.85546875" customWidth="1"/>
    <col min="4101" max="4101" width="52.85546875" bestFit="1" customWidth="1"/>
    <col min="4102" max="4112" width="9.85546875" bestFit="1" customWidth="1"/>
    <col min="4113" max="4119" width="9.85546875" customWidth="1"/>
    <col min="4120" max="4129" width="9.85546875" bestFit="1" customWidth="1"/>
    <col min="4130" max="4134" width="9.85546875" customWidth="1"/>
    <col min="4357" max="4357" width="52.85546875" bestFit="1" customWidth="1"/>
    <col min="4358" max="4368" width="9.85546875" bestFit="1" customWidth="1"/>
    <col min="4369" max="4375" width="9.85546875" customWidth="1"/>
    <col min="4376" max="4385" width="9.85546875" bestFit="1" customWidth="1"/>
    <col min="4386" max="4390" width="9.85546875" customWidth="1"/>
    <col min="4613" max="4613" width="52.85546875" bestFit="1" customWidth="1"/>
    <col min="4614" max="4624" width="9.85546875" bestFit="1" customWidth="1"/>
    <col min="4625" max="4631" width="9.85546875" customWidth="1"/>
    <col min="4632" max="4641" width="9.85546875" bestFit="1" customWidth="1"/>
    <col min="4642" max="4646" width="9.85546875" customWidth="1"/>
    <col min="4869" max="4869" width="52.85546875" bestFit="1" customWidth="1"/>
    <col min="4870" max="4880" width="9.85546875" bestFit="1" customWidth="1"/>
    <col min="4881" max="4887" width="9.85546875" customWidth="1"/>
    <col min="4888" max="4897" width="9.85546875" bestFit="1" customWidth="1"/>
    <col min="4898" max="4902" width="9.85546875" customWidth="1"/>
    <col min="5125" max="5125" width="52.85546875" bestFit="1" customWidth="1"/>
    <col min="5126" max="5136" width="9.85546875" bestFit="1" customWidth="1"/>
    <col min="5137" max="5143" width="9.85546875" customWidth="1"/>
    <col min="5144" max="5153" width="9.85546875" bestFit="1" customWidth="1"/>
    <col min="5154" max="5158" width="9.85546875" customWidth="1"/>
    <col min="5381" max="5381" width="52.85546875" bestFit="1" customWidth="1"/>
    <col min="5382" max="5392" width="9.85546875" bestFit="1" customWidth="1"/>
    <col min="5393" max="5399" width="9.85546875" customWidth="1"/>
    <col min="5400" max="5409" width="9.85546875" bestFit="1" customWidth="1"/>
    <col min="5410" max="5414" width="9.85546875" customWidth="1"/>
    <col min="5637" max="5637" width="52.85546875" bestFit="1" customWidth="1"/>
    <col min="5638" max="5648" width="9.85546875" bestFit="1" customWidth="1"/>
    <col min="5649" max="5655" width="9.85546875" customWidth="1"/>
    <col min="5656" max="5665" width="9.85546875" bestFit="1" customWidth="1"/>
    <col min="5666" max="5670" width="9.85546875" customWidth="1"/>
    <col min="5893" max="5893" width="52.85546875" bestFit="1" customWidth="1"/>
    <col min="5894" max="5904" width="9.85546875" bestFit="1" customWidth="1"/>
    <col min="5905" max="5911" width="9.85546875" customWidth="1"/>
    <col min="5912" max="5921" width="9.85546875" bestFit="1" customWidth="1"/>
    <col min="5922" max="5926" width="9.85546875" customWidth="1"/>
    <col min="6149" max="6149" width="52.85546875" bestFit="1" customWidth="1"/>
    <col min="6150" max="6160" width="9.85546875" bestFit="1" customWidth="1"/>
    <col min="6161" max="6167" width="9.85546875" customWidth="1"/>
    <col min="6168" max="6177" width="9.85546875" bestFit="1" customWidth="1"/>
    <col min="6178" max="6182" width="9.85546875" customWidth="1"/>
    <col min="6405" max="6405" width="52.85546875" bestFit="1" customWidth="1"/>
    <col min="6406" max="6416" width="9.85546875" bestFit="1" customWidth="1"/>
    <col min="6417" max="6423" width="9.85546875" customWidth="1"/>
    <col min="6424" max="6433" width="9.85546875" bestFit="1" customWidth="1"/>
    <col min="6434" max="6438" width="9.85546875" customWidth="1"/>
    <col min="6661" max="6661" width="52.85546875" bestFit="1" customWidth="1"/>
    <col min="6662" max="6672" width="9.85546875" bestFit="1" customWidth="1"/>
    <col min="6673" max="6679" width="9.85546875" customWidth="1"/>
    <col min="6680" max="6689" width="9.85546875" bestFit="1" customWidth="1"/>
    <col min="6690" max="6694" width="9.85546875" customWidth="1"/>
    <col min="6917" max="6917" width="52.85546875" bestFit="1" customWidth="1"/>
    <col min="6918" max="6928" width="9.85546875" bestFit="1" customWidth="1"/>
    <col min="6929" max="6935" width="9.85546875" customWidth="1"/>
    <col min="6936" max="6945" width="9.85546875" bestFit="1" customWidth="1"/>
    <col min="6946" max="6950" width="9.85546875" customWidth="1"/>
    <col min="7173" max="7173" width="52.85546875" bestFit="1" customWidth="1"/>
    <col min="7174" max="7184" width="9.85546875" bestFit="1" customWidth="1"/>
    <col min="7185" max="7191" width="9.85546875" customWidth="1"/>
    <col min="7192" max="7201" width="9.85546875" bestFit="1" customWidth="1"/>
    <col min="7202" max="7206" width="9.85546875" customWidth="1"/>
    <col min="7429" max="7429" width="52.85546875" bestFit="1" customWidth="1"/>
    <col min="7430" max="7440" width="9.85546875" bestFit="1" customWidth="1"/>
    <col min="7441" max="7447" width="9.85546875" customWidth="1"/>
    <col min="7448" max="7457" width="9.85546875" bestFit="1" customWidth="1"/>
    <col min="7458" max="7462" width="9.85546875" customWidth="1"/>
    <col min="7685" max="7685" width="52.85546875" bestFit="1" customWidth="1"/>
    <col min="7686" max="7696" width="9.85546875" bestFit="1" customWidth="1"/>
    <col min="7697" max="7703" width="9.85546875" customWidth="1"/>
    <col min="7704" max="7713" width="9.85546875" bestFit="1" customWidth="1"/>
    <col min="7714" max="7718" width="9.85546875" customWidth="1"/>
    <col min="7941" max="7941" width="52.85546875" bestFit="1" customWidth="1"/>
    <col min="7942" max="7952" width="9.85546875" bestFit="1" customWidth="1"/>
    <col min="7953" max="7959" width="9.85546875" customWidth="1"/>
    <col min="7960" max="7969" width="9.85546875" bestFit="1" customWidth="1"/>
    <col min="7970" max="7974" width="9.85546875" customWidth="1"/>
    <col min="8197" max="8197" width="52.85546875" bestFit="1" customWidth="1"/>
    <col min="8198" max="8208" width="9.85546875" bestFit="1" customWidth="1"/>
    <col min="8209" max="8215" width="9.85546875" customWidth="1"/>
    <col min="8216" max="8225" width="9.85546875" bestFit="1" customWidth="1"/>
    <col min="8226" max="8230" width="9.85546875" customWidth="1"/>
    <col min="8453" max="8453" width="52.85546875" bestFit="1" customWidth="1"/>
    <col min="8454" max="8464" width="9.85546875" bestFit="1" customWidth="1"/>
    <col min="8465" max="8471" width="9.85546875" customWidth="1"/>
    <col min="8472" max="8481" width="9.85546875" bestFit="1" customWidth="1"/>
    <col min="8482" max="8486" width="9.85546875" customWidth="1"/>
    <col min="8709" max="8709" width="52.85546875" bestFit="1" customWidth="1"/>
    <col min="8710" max="8720" width="9.85546875" bestFit="1" customWidth="1"/>
    <col min="8721" max="8727" width="9.85546875" customWidth="1"/>
    <col min="8728" max="8737" width="9.85546875" bestFit="1" customWidth="1"/>
    <col min="8738" max="8742" width="9.85546875" customWidth="1"/>
    <col min="8965" max="8965" width="52.85546875" bestFit="1" customWidth="1"/>
    <col min="8966" max="8976" width="9.85546875" bestFit="1" customWidth="1"/>
    <col min="8977" max="8983" width="9.85546875" customWidth="1"/>
    <col min="8984" max="8993" width="9.85546875" bestFit="1" customWidth="1"/>
    <col min="8994" max="8998" width="9.85546875" customWidth="1"/>
    <col min="9221" max="9221" width="52.85546875" bestFit="1" customWidth="1"/>
    <col min="9222" max="9232" width="9.85546875" bestFit="1" customWidth="1"/>
    <col min="9233" max="9239" width="9.85546875" customWidth="1"/>
    <col min="9240" max="9249" width="9.85546875" bestFit="1" customWidth="1"/>
    <col min="9250" max="9254" width="9.85546875" customWidth="1"/>
    <col min="9477" max="9477" width="52.85546875" bestFit="1" customWidth="1"/>
    <col min="9478" max="9488" width="9.85546875" bestFit="1" customWidth="1"/>
    <col min="9489" max="9495" width="9.85546875" customWidth="1"/>
    <col min="9496" max="9505" width="9.85546875" bestFit="1" customWidth="1"/>
    <col min="9506" max="9510" width="9.85546875" customWidth="1"/>
    <col min="9733" max="9733" width="52.85546875" bestFit="1" customWidth="1"/>
    <col min="9734" max="9744" width="9.85546875" bestFit="1" customWidth="1"/>
    <col min="9745" max="9751" width="9.85546875" customWidth="1"/>
    <col min="9752" max="9761" width="9.85546875" bestFit="1" customWidth="1"/>
    <col min="9762" max="9766" width="9.85546875" customWidth="1"/>
    <col min="9989" max="9989" width="52.85546875" bestFit="1" customWidth="1"/>
    <col min="9990" max="10000" width="9.85546875" bestFit="1" customWidth="1"/>
    <col min="10001" max="10007" width="9.85546875" customWidth="1"/>
    <col min="10008" max="10017" width="9.85546875" bestFit="1" customWidth="1"/>
    <col min="10018" max="10022" width="9.85546875" customWidth="1"/>
    <col min="10245" max="10245" width="52.85546875" bestFit="1" customWidth="1"/>
    <col min="10246" max="10256" width="9.85546875" bestFit="1" customWidth="1"/>
    <col min="10257" max="10263" width="9.85546875" customWidth="1"/>
    <col min="10264" max="10273" width="9.85546875" bestFit="1" customWidth="1"/>
    <col min="10274" max="10278" width="9.85546875" customWidth="1"/>
    <col min="10501" max="10501" width="52.85546875" bestFit="1" customWidth="1"/>
    <col min="10502" max="10512" width="9.85546875" bestFit="1" customWidth="1"/>
    <col min="10513" max="10519" width="9.85546875" customWidth="1"/>
    <col min="10520" max="10529" width="9.85546875" bestFit="1" customWidth="1"/>
    <col min="10530" max="10534" width="9.85546875" customWidth="1"/>
    <col min="10757" max="10757" width="52.85546875" bestFit="1" customWidth="1"/>
    <col min="10758" max="10768" width="9.85546875" bestFit="1" customWidth="1"/>
    <col min="10769" max="10775" width="9.85546875" customWidth="1"/>
    <col min="10776" max="10785" width="9.85546875" bestFit="1" customWidth="1"/>
    <col min="10786" max="10790" width="9.85546875" customWidth="1"/>
    <col min="11013" max="11013" width="52.85546875" bestFit="1" customWidth="1"/>
    <col min="11014" max="11024" width="9.85546875" bestFit="1" customWidth="1"/>
    <col min="11025" max="11031" width="9.85546875" customWidth="1"/>
    <col min="11032" max="11041" width="9.85546875" bestFit="1" customWidth="1"/>
    <col min="11042" max="11046" width="9.85546875" customWidth="1"/>
    <col min="11269" max="11269" width="52.85546875" bestFit="1" customWidth="1"/>
    <col min="11270" max="11280" width="9.85546875" bestFit="1" customWidth="1"/>
    <col min="11281" max="11287" width="9.85546875" customWidth="1"/>
    <col min="11288" max="11297" width="9.85546875" bestFit="1" customWidth="1"/>
    <col min="11298" max="11302" width="9.85546875" customWidth="1"/>
    <col min="11525" max="11525" width="52.85546875" bestFit="1" customWidth="1"/>
    <col min="11526" max="11536" width="9.85546875" bestFit="1" customWidth="1"/>
    <col min="11537" max="11543" width="9.85546875" customWidth="1"/>
    <col min="11544" max="11553" width="9.85546875" bestFit="1" customWidth="1"/>
    <col min="11554" max="11558" width="9.85546875" customWidth="1"/>
    <col min="11781" max="11781" width="52.85546875" bestFit="1" customWidth="1"/>
    <col min="11782" max="11792" width="9.85546875" bestFit="1" customWidth="1"/>
    <col min="11793" max="11799" width="9.85546875" customWidth="1"/>
    <col min="11800" max="11809" width="9.85546875" bestFit="1" customWidth="1"/>
    <col min="11810" max="11814" width="9.85546875" customWidth="1"/>
    <col min="12037" max="12037" width="52.85546875" bestFit="1" customWidth="1"/>
    <col min="12038" max="12048" width="9.85546875" bestFit="1" customWidth="1"/>
    <col min="12049" max="12055" width="9.85546875" customWidth="1"/>
    <col min="12056" max="12065" width="9.85546875" bestFit="1" customWidth="1"/>
    <col min="12066" max="12070" width="9.85546875" customWidth="1"/>
    <col min="12293" max="12293" width="52.85546875" bestFit="1" customWidth="1"/>
    <col min="12294" max="12304" width="9.85546875" bestFit="1" customWidth="1"/>
    <col min="12305" max="12311" width="9.85546875" customWidth="1"/>
    <col min="12312" max="12321" width="9.85546875" bestFit="1" customWidth="1"/>
    <col min="12322" max="12326" width="9.85546875" customWidth="1"/>
    <col min="12549" max="12549" width="52.85546875" bestFit="1" customWidth="1"/>
    <col min="12550" max="12560" width="9.85546875" bestFit="1" customWidth="1"/>
    <col min="12561" max="12567" width="9.85546875" customWidth="1"/>
    <col min="12568" max="12577" width="9.85546875" bestFit="1" customWidth="1"/>
    <col min="12578" max="12582" width="9.85546875" customWidth="1"/>
    <col min="12805" max="12805" width="52.85546875" bestFit="1" customWidth="1"/>
    <col min="12806" max="12816" width="9.85546875" bestFit="1" customWidth="1"/>
    <col min="12817" max="12823" width="9.85546875" customWidth="1"/>
    <col min="12824" max="12833" width="9.85546875" bestFit="1" customWidth="1"/>
    <col min="12834" max="12838" width="9.85546875" customWidth="1"/>
    <col min="13061" max="13061" width="52.85546875" bestFit="1" customWidth="1"/>
    <col min="13062" max="13072" width="9.85546875" bestFit="1" customWidth="1"/>
    <col min="13073" max="13079" width="9.85546875" customWidth="1"/>
    <col min="13080" max="13089" width="9.85546875" bestFit="1" customWidth="1"/>
    <col min="13090" max="13094" width="9.85546875" customWidth="1"/>
    <col min="13317" max="13317" width="52.85546875" bestFit="1" customWidth="1"/>
    <col min="13318" max="13328" width="9.85546875" bestFit="1" customWidth="1"/>
    <col min="13329" max="13335" width="9.85546875" customWidth="1"/>
    <col min="13336" max="13345" width="9.85546875" bestFit="1" customWidth="1"/>
    <col min="13346" max="13350" width="9.85546875" customWidth="1"/>
    <col min="13573" max="13573" width="52.85546875" bestFit="1" customWidth="1"/>
    <col min="13574" max="13584" width="9.85546875" bestFit="1" customWidth="1"/>
    <col min="13585" max="13591" width="9.85546875" customWidth="1"/>
    <col min="13592" max="13601" width="9.85546875" bestFit="1" customWidth="1"/>
    <col min="13602" max="13606" width="9.85546875" customWidth="1"/>
    <col min="13829" max="13829" width="52.85546875" bestFit="1" customWidth="1"/>
    <col min="13830" max="13840" width="9.85546875" bestFit="1" customWidth="1"/>
    <col min="13841" max="13847" width="9.85546875" customWidth="1"/>
    <col min="13848" max="13857" width="9.85546875" bestFit="1" customWidth="1"/>
    <col min="13858" max="13862" width="9.85546875" customWidth="1"/>
    <col min="14085" max="14085" width="52.85546875" bestFit="1" customWidth="1"/>
    <col min="14086" max="14096" width="9.85546875" bestFit="1" customWidth="1"/>
    <col min="14097" max="14103" width="9.85546875" customWidth="1"/>
    <col min="14104" max="14113" width="9.85546875" bestFit="1" customWidth="1"/>
    <col min="14114" max="14118" width="9.85546875" customWidth="1"/>
    <col min="14341" max="14341" width="52.85546875" bestFit="1" customWidth="1"/>
    <col min="14342" max="14352" width="9.85546875" bestFit="1" customWidth="1"/>
    <col min="14353" max="14359" width="9.85546875" customWidth="1"/>
    <col min="14360" max="14369" width="9.85546875" bestFit="1" customWidth="1"/>
    <col min="14370" max="14374" width="9.85546875" customWidth="1"/>
    <col min="14597" max="14597" width="52.85546875" bestFit="1" customWidth="1"/>
    <col min="14598" max="14608" width="9.85546875" bestFit="1" customWidth="1"/>
    <col min="14609" max="14615" width="9.85546875" customWidth="1"/>
    <col min="14616" max="14625" width="9.85546875" bestFit="1" customWidth="1"/>
    <col min="14626" max="14630" width="9.85546875" customWidth="1"/>
    <col min="14853" max="14853" width="52.85546875" bestFit="1" customWidth="1"/>
    <col min="14854" max="14864" width="9.85546875" bestFit="1" customWidth="1"/>
    <col min="14865" max="14871" width="9.85546875" customWidth="1"/>
    <col min="14872" max="14881" width="9.85546875" bestFit="1" customWidth="1"/>
    <col min="14882" max="14886" width="9.85546875" customWidth="1"/>
    <col min="15109" max="15109" width="52.85546875" bestFit="1" customWidth="1"/>
    <col min="15110" max="15120" width="9.85546875" bestFit="1" customWidth="1"/>
    <col min="15121" max="15127" width="9.85546875" customWidth="1"/>
    <col min="15128" max="15137" width="9.85546875" bestFit="1" customWidth="1"/>
    <col min="15138" max="15142" width="9.85546875" customWidth="1"/>
    <col min="15365" max="15365" width="52.85546875" bestFit="1" customWidth="1"/>
    <col min="15366" max="15376" width="9.85546875" bestFit="1" customWidth="1"/>
    <col min="15377" max="15383" width="9.85546875" customWidth="1"/>
    <col min="15384" max="15393" width="9.85546875" bestFit="1" customWidth="1"/>
    <col min="15394" max="15398" width="9.85546875" customWidth="1"/>
    <col min="15621" max="15621" width="52.85546875" bestFit="1" customWidth="1"/>
    <col min="15622" max="15632" width="9.85546875" bestFit="1" customWidth="1"/>
    <col min="15633" max="15639" width="9.85546875" customWidth="1"/>
    <col min="15640" max="15649" width="9.85546875" bestFit="1" customWidth="1"/>
    <col min="15650" max="15654" width="9.85546875" customWidth="1"/>
    <col min="15877" max="15877" width="52.85546875" bestFit="1" customWidth="1"/>
    <col min="15878" max="15888" width="9.85546875" bestFit="1" customWidth="1"/>
    <col min="15889" max="15895" width="9.85546875" customWidth="1"/>
    <col min="15896" max="15905" width="9.85546875" bestFit="1" customWidth="1"/>
    <col min="15906" max="15910" width="9.85546875" customWidth="1"/>
    <col min="16133" max="16133" width="52.85546875" bestFit="1" customWidth="1"/>
    <col min="16134" max="16144" width="9.85546875" bestFit="1" customWidth="1"/>
    <col min="16145" max="16151" width="9.85546875" customWidth="1"/>
    <col min="16152" max="16161" width="9.85546875" bestFit="1" customWidth="1"/>
    <col min="16162" max="16166" width="9.85546875" customWidth="1"/>
  </cols>
  <sheetData>
    <row r="1" spans="1:38" x14ac:dyDescent="0.25">
      <c r="A1" s="16" t="s">
        <v>57</v>
      </c>
      <c r="B1" s="18" t="s">
        <v>147</v>
      </c>
      <c r="C1" s="18" t="s">
        <v>146</v>
      </c>
      <c r="D1" s="18" t="s">
        <v>142</v>
      </c>
      <c r="E1" s="18" t="s">
        <v>140</v>
      </c>
      <c r="F1" s="18" t="s">
        <v>1</v>
      </c>
      <c r="G1" s="18" t="s">
        <v>2</v>
      </c>
      <c r="H1" s="18" t="s">
        <v>3</v>
      </c>
      <c r="I1" s="18" t="s">
        <v>4</v>
      </c>
      <c r="J1" s="18" t="s">
        <v>5</v>
      </c>
      <c r="K1" s="18" t="s">
        <v>6</v>
      </c>
      <c r="L1" s="18" t="s">
        <v>7</v>
      </c>
      <c r="M1" s="18" t="s">
        <v>8</v>
      </c>
      <c r="N1" s="18" t="s">
        <v>9</v>
      </c>
      <c r="O1" s="18" t="s">
        <v>10</v>
      </c>
      <c r="P1" s="18" t="s">
        <v>11</v>
      </c>
      <c r="Q1" s="18" t="s">
        <v>12</v>
      </c>
      <c r="R1" s="18" t="s">
        <v>13</v>
      </c>
      <c r="S1" s="18" t="s">
        <v>14</v>
      </c>
      <c r="T1" s="18" t="s">
        <v>15</v>
      </c>
      <c r="U1" s="18" t="s">
        <v>16</v>
      </c>
      <c r="V1" s="18" t="s">
        <v>17</v>
      </c>
      <c r="W1" s="18" t="s">
        <v>18</v>
      </c>
      <c r="X1" s="18" t="s">
        <v>19</v>
      </c>
      <c r="Y1" s="18" t="s">
        <v>20</v>
      </c>
      <c r="Z1" s="18" t="s">
        <v>21</v>
      </c>
      <c r="AA1" s="18" t="s">
        <v>22</v>
      </c>
      <c r="AB1" s="18" t="s">
        <v>23</v>
      </c>
      <c r="AC1" s="18" t="s">
        <v>24</v>
      </c>
      <c r="AD1" s="18" t="s">
        <v>25</v>
      </c>
      <c r="AE1" s="18" t="s">
        <v>26</v>
      </c>
      <c r="AF1" s="18" t="s">
        <v>27</v>
      </c>
      <c r="AG1" s="18" t="s">
        <v>28</v>
      </c>
      <c r="AH1" s="18" t="s">
        <v>29</v>
      </c>
      <c r="AI1" s="18" t="s">
        <v>30</v>
      </c>
      <c r="AJ1" s="18" t="s">
        <v>31</v>
      </c>
      <c r="AK1" s="18" t="s">
        <v>32</v>
      </c>
      <c r="AL1" s="18" t="s">
        <v>33</v>
      </c>
    </row>
    <row r="2" spans="1:38" x14ac:dyDescent="0.25">
      <c r="A2" s="11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</row>
    <row r="3" spans="1:38" x14ac:dyDescent="0.25">
      <c r="A3" s="11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</row>
    <row r="4" spans="1:38" x14ac:dyDescent="0.25">
      <c r="A4" s="11" t="s">
        <v>35</v>
      </c>
      <c r="B4" s="14">
        <v>5979507.5665299995</v>
      </c>
      <c r="C4" s="14">
        <v>5868052.4856400015</v>
      </c>
      <c r="D4" s="14">
        <v>5384230.3225699998</v>
      </c>
      <c r="E4" s="14">
        <v>4721872.3380100001</v>
      </c>
      <c r="F4" s="14">
        <v>5206320.2216200009</v>
      </c>
      <c r="G4" s="14">
        <v>5030160.0746200001</v>
      </c>
      <c r="H4" s="14">
        <v>4771279.8809899958</v>
      </c>
      <c r="I4" s="14">
        <v>4440683.2908499995</v>
      </c>
      <c r="J4" s="14">
        <v>4153922.8716500006</v>
      </c>
      <c r="K4" s="14">
        <v>4178909.37</v>
      </c>
      <c r="L4" s="14">
        <v>3944676.76</v>
      </c>
      <c r="M4" s="14">
        <v>3791577.67</v>
      </c>
      <c r="N4" s="14">
        <v>3603969.05</v>
      </c>
      <c r="O4" s="14">
        <v>3662178.24</v>
      </c>
      <c r="P4" s="14">
        <v>3580024.45</v>
      </c>
      <c r="Q4" s="14">
        <v>3397859.85</v>
      </c>
      <c r="R4" s="14">
        <v>3212406.09</v>
      </c>
      <c r="S4" s="14">
        <v>3205873</v>
      </c>
      <c r="T4" s="14">
        <v>3050163.15</v>
      </c>
      <c r="U4" s="14">
        <v>2930451.35</v>
      </c>
      <c r="V4" s="14">
        <v>2641079.1</v>
      </c>
      <c r="W4" s="14">
        <v>2574215</v>
      </c>
      <c r="X4" s="14">
        <v>2436861</v>
      </c>
      <c r="Y4" s="14">
        <v>2323102</v>
      </c>
      <c r="Z4" s="14">
        <v>2090599</v>
      </c>
      <c r="AA4" s="14">
        <v>2128284</v>
      </c>
      <c r="AB4" s="14">
        <v>2024309</v>
      </c>
      <c r="AC4" s="14">
        <v>1885310</v>
      </c>
      <c r="AD4" s="14">
        <v>1746332</v>
      </c>
      <c r="AE4" s="14">
        <v>1738649</v>
      </c>
      <c r="AF4" s="14">
        <v>1682958</v>
      </c>
      <c r="AG4" s="14">
        <v>1604091</v>
      </c>
      <c r="AH4" s="14">
        <v>1438405</v>
      </c>
      <c r="AI4" s="14">
        <v>1479979</v>
      </c>
      <c r="AJ4" s="14">
        <v>1451823</v>
      </c>
      <c r="AK4" s="14">
        <v>1375186</v>
      </c>
      <c r="AL4" s="14">
        <v>1286847</v>
      </c>
    </row>
    <row r="5" spans="1:38" x14ac:dyDescent="0.25">
      <c r="A5" s="11" t="s">
        <v>36</v>
      </c>
      <c r="B5" s="14">
        <v>-359456.13932000002</v>
      </c>
      <c r="C5" s="14">
        <v>-314311.32543000003</v>
      </c>
      <c r="D5" s="14">
        <v>-290778.76572999998</v>
      </c>
      <c r="E5" s="14">
        <v>-252097.95259</v>
      </c>
      <c r="F5" s="14">
        <v>-256448.92066</v>
      </c>
      <c r="G5" s="14">
        <v>-245045.46244</v>
      </c>
      <c r="H5" s="14">
        <v>-232343.88381</v>
      </c>
      <c r="I5" s="14">
        <v>-215189.33674999999</v>
      </c>
      <c r="J5" s="14">
        <v>-200571.39491</v>
      </c>
      <c r="K5" s="14">
        <v>-181845.1</v>
      </c>
      <c r="L5" s="14">
        <v>-187862.87</v>
      </c>
      <c r="M5" s="14">
        <v>-177588.81</v>
      </c>
      <c r="N5" s="14">
        <v>-170391.34</v>
      </c>
      <c r="O5" s="14">
        <v>-160881.96</v>
      </c>
      <c r="P5" s="14">
        <v>-163184.37</v>
      </c>
      <c r="Q5" s="14">
        <v>-160601.76</v>
      </c>
      <c r="R5" s="14">
        <v>-155295.65</v>
      </c>
      <c r="S5" s="14">
        <v>-148876.21</v>
      </c>
      <c r="T5" s="14">
        <v>-149233.26999999999</v>
      </c>
      <c r="U5" s="14">
        <v>-147239.9</v>
      </c>
      <c r="V5" s="14">
        <v>-125651.82</v>
      </c>
      <c r="W5" s="14">
        <v>-115961</v>
      </c>
      <c r="X5" s="14">
        <v>-104321</v>
      </c>
      <c r="Y5" s="14">
        <v>-96387</v>
      </c>
      <c r="Z5" s="14">
        <v>-86153</v>
      </c>
      <c r="AA5" s="14">
        <v>-86264</v>
      </c>
      <c r="AB5" s="14">
        <v>-80346</v>
      </c>
      <c r="AC5" s="14">
        <v>-76180</v>
      </c>
      <c r="AD5" s="14">
        <v>-69356</v>
      </c>
      <c r="AE5" s="14">
        <v>-66660</v>
      </c>
      <c r="AF5" s="14">
        <v>-64687</v>
      </c>
      <c r="AG5" s="14">
        <v>-70953</v>
      </c>
      <c r="AH5" s="14">
        <v>-54634</v>
      </c>
      <c r="AI5" s="14">
        <v>-58048</v>
      </c>
      <c r="AJ5" s="14">
        <v>-62240</v>
      </c>
      <c r="AK5" s="14">
        <v>-58392</v>
      </c>
      <c r="AL5" s="14">
        <v>-56820</v>
      </c>
    </row>
    <row r="6" spans="1:38" x14ac:dyDescent="0.25">
      <c r="A6" s="11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x14ac:dyDescent="0.25">
      <c r="A7" s="11" t="s">
        <v>37</v>
      </c>
      <c r="B7" s="14">
        <f t="shared" ref="B7" si="0">+B4+B5</f>
        <v>5620051.4272099994</v>
      </c>
      <c r="C7" s="14">
        <f t="shared" ref="C7:J7" si="1">+C4+C5</f>
        <v>5553741.1602100013</v>
      </c>
      <c r="D7" s="14">
        <f t="shared" si="1"/>
        <v>5093451.5568399997</v>
      </c>
      <c r="E7" s="14">
        <f t="shared" si="1"/>
        <v>4469774.3854200002</v>
      </c>
      <c r="F7" s="14">
        <f t="shared" si="1"/>
        <v>4949871.3009600006</v>
      </c>
      <c r="G7" s="14">
        <f t="shared" si="1"/>
        <v>4785114.6121800002</v>
      </c>
      <c r="H7" s="14">
        <f t="shared" si="1"/>
        <v>4538935.9971799962</v>
      </c>
      <c r="I7" s="14">
        <f t="shared" si="1"/>
        <v>4225493.9540999997</v>
      </c>
      <c r="J7" s="14">
        <f t="shared" si="1"/>
        <v>3953351.4767400008</v>
      </c>
      <c r="K7" s="14">
        <f t="shared" ref="K7:W7" si="2">+K4+K5</f>
        <v>3997064.27</v>
      </c>
      <c r="L7" s="14">
        <f t="shared" si="2"/>
        <v>3756813.8899999997</v>
      </c>
      <c r="M7" s="14">
        <f t="shared" si="2"/>
        <v>3613988.86</v>
      </c>
      <c r="N7" s="14">
        <f t="shared" si="2"/>
        <v>3433577.71</v>
      </c>
      <c r="O7" s="14">
        <f t="shared" si="2"/>
        <v>3501296.2800000003</v>
      </c>
      <c r="P7" s="14">
        <f t="shared" si="2"/>
        <v>3416840.08</v>
      </c>
      <c r="Q7" s="14">
        <f t="shared" si="2"/>
        <v>3237258.09</v>
      </c>
      <c r="R7" s="14">
        <f t="shared" si="2"/>
        <v>3057110.44</v>
      </c>
      <c r="S7" s="14">
        <f t="shared" si="2"/>
        <v>3056996.79</v>
      </c>
      <c r="T7" s="14">
        <f t="shared" si="2"/>
        <v>2900929.88</v>
      </c>
      <c r="U7" s="14">
        <f t="shared" si="2"/>
        <v>2783211.45</v>
      </c>
      <c r="V7" s="14">
        <f t="shared" si="2"/>
        <v>2515427.2800000003</v>
      </c>
      <c r="W7" s="14">
        <f t="shared" si="2"/>
        <v>2458254</v>
      </c>
      <c r="X7" s="14">
        <f>+X4+X5</f>
        <v>2332540</v>
      </c>
      <c r="Y7" s="14">
        <f t="shared" ref="Y7:AK7" si="3">+Y4+Y5</f>
        <v>2226715</v>
      </c>
      <c r="Z7" s="14">
        <f t="shared" si="3"/>
        <v>2004446</v>
      </c>
      <c r="AA7" s="14">
        <f t="shared" si="3"/>
        <v>2042020</v>
      </c>
      <c r="AB7" s="14">
        <f t="shared" si="3"/>
        <v>1943963</v>
      </c>
      <c r="AC7" s="14">
        <f t="shared" si="3"/>
        <v>1809130</v>
      </c>
      <c r="AD7" s="14">
        <f t="shared" si="3"/>
        <v>1676976</v>
      </c>
      <c r="AE7" s="14">
        <f t="shared" si="3"/>
        <v>1671989</v>
      </c>
      <c r="AF7" s="14">
        <f t="shared" si="3"/>
        <v>1618271</v>
      </c>
      <c r="AG7" s="14">
        <f t="shared" si="3"/>
        <v>1533138</v>
      </c>
      <c r="AH7" s="14">
        <f t="shared" si="3"/>
        <v>1383771</v>
      </c>
      <c r="AI7" s="14">
        <f t="shared" si="3"/>
        <v>1421931</v>
      </c>
      <c r="AJ7" s="14">
        <f t="shared" si="3"/>
        <v>1389583</v>
      </c>
      <c r="AK7" s="14">
        <f t="shared" si="3"/>
        <v>1316794</v>
      </c>
      <c r="AL7" s="14">
        <f>+AL4+AL5</f>
        <v>1230027</v>
      </c>
    </row>
    <row r="8" spans="1:38" x14ac:dyDescent="0.25">
      <c r="A8" s="11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</row>
    <row r="9" spans="1:38" x14ac:dyDescent="0.25">
      <c r="A9" s="11" t="s">
        <v>38</v>
      </c>
      <c r="B9" s="14">
        <v>-3978198.9420500002</v>
      </c>
      <c r="C9" s="14">
        <v>-3919528.3318099999</v>
      </c>
      <c r="D9" s="14">
        <v>-3598455.2717399998</v>
      </c>
      <c r="E9" s="14">
        <v>-3149651.9118499998</v>
      </c>
      <c r="F9" s="14">
        <v>-3508020.6674600011</v>
      </c>
      <c r="G9" s="14">
        <v>-3374111.5151299997</v>
      </c>
      <c r="H9" s="14">
        <v>-3217586.0353600001</v>
      </c>
      <c r="I9" s="14">
        <v>-2936208.6845</v>
      </c>
      <c r="J9" s="14">
        <v>-2791688.2197500002</v>
      </c>
      <c r="K9" s="14">
        <v>-2799276.52</v>
      </c>
      <c r="L9" s="14">
        <v>-2640038.19</v>
      </c>
      <c r="M9" s="14">
        <v>-2509789.6</v>
      </c>
      <c r="N9" s="14">
        <v>-2406819.23</v>
      </c>
      <c r="O9" s="14">
        <v>-2455037.92</v>
      </c>
      <c r="P9" s="14">
        <v>-2396443.8199999998</v>
      </c>
      <c r="Q9" s="14">
        <v>-2237537.4500000002</v>
      </c>
      <c r="R9" s="14">
        <v>-2135486.4700000002</v>
      </c>
      <c r="S9" s="14">
        <v>-2134653.16</v>
      </c>
      <c r="T9" s="14">
        <v>-2000895.6</v>
      </c>
      <c r="U9" s="14">
        <v>-1858386.41</v>
      </c>
      <c r="V9" s="14">
        <v>-1758487.23</v>
      </c>
      <c r="W9" s="14">
        <v>-1718350</v>
      </c>
      <c r="X9" s="14">
        <v>-1636130</v>
      </c>
      <c r="Y9" s="14">
        <v>-1523893</v>
      </c>
      <c r="Z9" s="14">
        <v>-1407841</v>
      </c>
      <c r="AA9" s="14">
        <v>-1447960</v>
      </c>
      <c r="AB9" s="14">
        <v>-1382945</v>
      </c>
      <c r="AC9" s="14">
        <v>-1273489</v>
      </c>
      <c r="AD9" s="14">
        <v>-1203327</v>
      </c>
      <c r="AE9" s="14">
        <v>-1201509</v>
      </c>
      <c r="AF9" s="14">
        <v>-1162904</v>
      </c>
      <c r="AG9" s="14">
        <v>-1106963</v>
      </c>
      <c r="AH9" s="14">
        <v>-999932</v>
      </c>
      <c r="AI9" s="14">
        <v>-1018360</v>
      </c>
      <c r="AJ9" s="14">
        <v>-1006215</v>
      </c>
      <c r="AK9" s="14">
        <v>-927000</v>
      </c>
      <c r="AL9" s="14">
        <v>-902871</v>
      </c>
    </row>
    <row r="10" spans="1:38" x14ac:dyDescent="0.25">
      <c r="A10" s="11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1:38" x14ac:dyDescent="0.25">
      <c r="A11" s="11" t="s">
        <v>39</v>
      </c>
      <c r="B11" s="14">
        <f t="shared" ref="B11" si="4">+B7+B9</f>
        <v>1641852.4851599992</v>
      </c>
      <c r="C11" s="14">
        <f t="shared" ref="C11:J11" si="5">+C7+C9</f>
        <v>1634212.8284000014</v>
      </c>
      <c r="D11" s="14">
        <f t="shared" si="5"/>
        <v>1494996.2851</v>
      </c>
      <c r="E11" s="14">
        <f t="shared" si="5"/>
        <v>1320122.4735700004</v>
      </c>
      <c r="F11" s="14">
        <f t="shared" si="5"/>
        <v>1441850.6334999995</v>
      </c>
      <c r="G11" s="14">
        <f t="shared" si="5"/>
        <v>1411003.0970500004</v>
      </c>
      <c r="H11" s="14">
        <f t="shared" si="5"/>
        <v>1321349.9618199961</v>
      </c>
      <c r="I11" s="14">
        <f t="shared" si="5"/>
        <v>1289285.2695999998</v>
      </c>
      <c r="J11" s="14">
        <f t="shared" si="5"/>
        <v>1161663.2569900006</v>
      </c>
      <c r="K11" s="14">
        <f t="shared" ref="K11:AI11" si="6">+K7+K9</f>
        <v>1197787.75</v>
      </c>
      <c r="L11" s="14">
        <f t="shared" si="6"/>
        <v>1116775.6999999997</v>
      </c>
      <c r="M11" s="14">
        <f t="shared" si="6"/>
        <v>1104199.2599999998</v>
      </c>
      <c r="N11" s="14">
        <f t="shared" si="6"/>
        <v>1026758.48</v>
      </c>
      <c r="O11" s="14">
        <f t="shared" si="6"/>
        <v>1046258.3600000003</v>
      </c>
      <c r="P11" s="14">
        <f t="shared" si="6"/>
        <v>1020396.2600000002</v>
      </c>
      <c r="Q11" s="14">
        <f t="shared" si="6"/>
        <v>999720.63999999966</v>
      </c>
      <c r="R11" s="14">
        <f t="shared" si="6"/>
        <v>921623.96999999974</v>
      </c>
      <c r="S11" s="14">
        <f t="shared" si="6"/>
        <v>922343.62999999989</v>
      </c>
      <c r="T11" s="14">
        <f t="shared" si="6"/>
        <v>900034.2799999998</v>
      </c>
      <c r="U11" s="14">
        <f t="shared" si="6"/>
        <v>924825.04000000027</v>
      </c>
      <c r="V11" s="14">
        <f t="shared" si="6"/>
        <v>756940.05000000028</v>
      </c>
      <c r="W11" s="14">
        <f t="shared" si="6"/>
        <v>739904</v>
      </c>
      <c r="X11" s="14">
        <f t="shared" si="6"/>
        <v>696410</v>
      </c>
      <c r="Y11" s="14">
        <f t="shared" si="6"/>
        <v>702822</v>
      </c>
      <c r="Z11" s="14">
        <f t="shared" si="6"/>
        <v>596605</v>
      </c>
      <c r="AA11" s="14">
        <f t="shared" si="6"/>
        <v>594060</v>
      </c>
      <c r="AB11" s="14">
        <f t="shared" si="6"/>
        <v>561018</v>
      </c>
      <c r="AC11" s="14">
        <f t="shared" si="6"/>
        <v>535641</v>
      </c>
      <c r="AD11" s="14">
        <f t="shared" si="6"/>
        <v>473649</v>
      </c>
      <c r="AE11" s="14">
        <f t="shared" si="6"/>
        <v>470480</v>
      </c>
      <c r="AF11" s="14">
        <f t="shared" si="6"/>
        <v>455367</v>
      </c>
      <c r="AG11" s="14">
        <f t="shared" si="6"/>
        <v>426175</v>
      </c>
      <c r="AH11" s="14">
        <f t="shared" si="6"/>
        <v>383839</v>
      </c>
      <c r="AI11" s="14">
        <f t="shared" si="6"/>
        <v>403571</v>
      </c>
      <c r="AJ11" s="14">
        <f>+AJ7+AJ9</f>
        <v>383368</v>
      </c>
      <c r="AK11" s="14">
        <f>+AK7+AK9</f>
        <v>389794</v>
      </c>
      <c r="AL11" s="14">
        <f>+AL7+AL9</f>
        <v>327156</v>
      </c>
    </row>
    <row r="12" spans="1:38" x14ac:dyDescent="0.25">
      <c r="A12" s="11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</row>
    <row r="13" spans="1:38" x14ac:dyDescent="0.25">
      <c r="A13" s="11" t="s">
        <v>40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  <row r="14" spans="1:38" x14ac:dyDescent="0.25">
      <c r="A14" s="11" t="s">
        <v>41</v>
      </c>
      <c r="B14" s="14">
        <v>-1060049.8338500001</v>
      </c>
      <c r="C14" s="14">
        <v>-1027786.2090700002</v>
      </c>
      <c r="D14" s="14">
        <v>-963626.29528000043</v>
      </c>
      <c r="E14" s="14">
        <v>-945308.36639999982</v>
      </c>
      <c r="F14" s="14">
        <v>-940499.7397299998</v>
      </c>
      <c r="G14" s="14">
        <v>-918901.68496999994</v>
      </c>
      <c r="H14" s="14">
        <v>-851825.14827000001</v>
      </c>
      <c r="I14" s="14">
        <v>-823210.02370999986</v>
      </c>
      <c r="J14" s="14">
        <v>-795119.66125699994</v>
      </c>
      <c r="K14" s="14">
        <v>-786501.87</v>
      </c>
      <c r="L14" s="14">
        <v>-735402.58</v>
      </c>
      <c r="M14" s="14">
        <v>-704268.15</v>
      </c>
      <c r="N14" s="14">
        <v>-674838.78</v>
      </c>
      <c r="O14" s="14">
        <v>-670608.11</v>
      </c>
      <c r="P14" s="14">
        <v>-642400.37</v>
      </c>
      <c r="Q14" s="14">
        <v>-616900.31000000006</v>
      </c>
      <c r="R14" s="14">
        <v>-599142.03</v>
      </c>
      <c r="S14" s="14">
        <v>-598867.25</v>
      </c>
      <c r="T14" s="14">
        <v>-571422.56999999995</v>
      </c>
      <c r="U14" s="14">
        <v>-546841.84</v>
      </c>
      <c r="V14" s="14">
        <v>-501633.34</v>
      </c>
      <c r="W14" s="14">
        <v>-490616</v>
      </c>
      <c r="X14" s="14">
        <v>-452371</v>
      </c>
      <c r="Y14" s="14">
        <v>-419952</v>
      </c>
      <c r="Z14" s="14">
        <v>-390161</v>
      </c>
      <c r="AA14" s="14">
        <v>-385467</v>
      </c>
      <c r="AB14" s="14">
        <v>-365150</v>
      </c>
      <c r="AC14" s="14">
        <v>-341034</v>
      </c>
      <c r="AD14" s="14">
        <v>-328931</v>
      </c>
      <c r="AE14" s="14">
        <v>-320641</v>
      </c>
      <c r="AF14" s="14">
        <v>-322162</v>
      </c>
      <c r="AG14" s="14">
        <v>-278613</v>
      </c>
      <c r="AH14" s="14">
        <v>-266660</v>
      </c>
      <c r="AI14" s="14">
        <v>-275705</v>
      </c>
      <c r="AJ14" s="14">
        <v>-261255</v>
      </c>
      <c r="AK14" s="14">
        <v>-241654</v>
      </c>
      <c r="AL14" s="14">
        <v>-223716</v>
      </c>
    </row>
    <row r="15" spans="1:38" x14ac:dyDescent="0.25">
      <c r="A15" s="11" t="s">
        <v>42</v>
      </c>
      <c r="B15" s="14">
        <v>-165947.37479000003</v>
      </c>
      <c r="C15" s="14">
        <v>-175583.88631</v>
      </c>
      <c r="D15" s="14">
        <v>-134210.86565999995</v>
      </c>
      <c r="E15" s="14">
        <v>-143003.32841000002</v>
      </c>
      <c r="F15" s="14">
        <v>-131994.97921000002</v>
      </c>
      <c r="G15" s="14">
        <v>-141670.1208</v>
      </c>
      <c r="H15" s="14">
        <v>-110118.17002999999</v>
      </c>
      <c r="I15" s="14">
        <v>-102387.71363000001</v>
      </c>
      <c r="J15" s="14">
        <v>-96474.049049999987</v>
      </c>
      <c r="K15" s="14">
        <v>-100177.32</v>
      </c>
      <c r="L15" s="14">
        <v>-86122.87</v>
      </c>
      <c r="M15" s="14">
        <v>-83283.460000000006</v>
      </c>
      <c r="N15" s="14">
        <v>-79734.7</v>
      </c>
      <c r="O15" s="14">
        <v>-86931.31</v>
      </c>
      <c r="P15" s="14">
        <v>-81533.05</v>
      </c>
      <c r="Q15" s="14">
        <v>-81734.899999999994</v>
      </c>
      <c r="R15" s="14">
        <v>-78464.22</v>
      </c>
      <c r="S15" s="14">
        <v>-87480.27</v>
      </c>
      <c r="T15" s="14">
        <v>-74607.92</v>
      </c>
      <c r="U15" s="14">
        <v>-73172.41</v>
      </c>
      <c r="V15" s="14">
        <v>-62467.71</v>
      </c>
      <c r="W15" s="14">
        <v>-61348</v>
      </c>
      <c r="X15" s="14">
        <v>-61337</v>
      </c>
      <c r="Y15" s="14">
        <v>-63913</v>
      </c>
      <c r="Z15" s="14">
        <v>-52527</v>
      </c>
      <c r="AA15" s="14">
        <v>-48915</v>
      </c>
      <c r="AB15" s="14">
        <v>-47050</v>
      </c>
      <c r="AC15" s="14">
        <v>-53840</v>
      </c>
      <c r="AD15" s="14">
        <v>-49482</v>
      </c>
      <c r="AE15" s="14">
        <v>-47164</v>
      </c>
      <c r="AF15" s="14">
        <v>-44694</v>
      </c>
      <c r="AG15" s="14">
        <v>-40954</v>
      </c>
      <c r="AH15" s="14">
        <v>-43652</v>
      </c>
      <c r="AI15" s="14">
        <v>-47146</v>
      </c>
      <c r="AJ15" s="14">
        <v>-37704</v>
      </c>
      <c r="AK15" s="14">
        <v>-45160</v>
      </c>
      <c r="AL15" s="14">
        <v>-41438</v>
      </c>
    </row>
    <row r="16" spans="1:38" x14ac:dyDescent="0.25">
      <c r="A16" s="11" t="s">
        <v>43</v>
      </c>
      <c r="B16" s="14">
        <v>16427.310719999998</v>
      </c>
      <c r="C16" s="14">
        <v>-23000.327450000001</v>
      </c>
      <c r="D16" s="14">
        <v>2796.8049500000002</v>
      </c>
      <c r="E16" s="14">
        <v>-2239.883620000001</v>
      </c>
      <c r="F16" s="14">
        <v>-10473.737019999997</v>
      </c>
      <c r="G16" s="14">
        <v>-38510.899672500003</v>
      </c>
      <c r="H16" s="14">
        <v>-9438.5594899999905</v>
      </c>
      <c r="I16" s="14">
        <v>-13867.026669999999</v>
      </c>
      <c r="J16" s="14">
        <v>-5205.31682</v>
      </c>
      <c r="K16" s="14">
        <v>-49806.61</v>
      </c>
      <c r="L16" s="14">
        <v>-3501.86</v>
      </c>
      <c r="M16" s="14">
        <v>-6239.64</v>
      </c>
      <c r="N16" s="14">
        <v>0</v>
      </c>
      <c r="O16" s="14">
        <v>2372.13</v>
      </c>
      <c r="P16" s="14">
        <v>0</v>
      </c>
      <c r="Q16" s="14">
        <v>0</v>
      </c>
      <c r="R16" s="14">
        <v>-2159.65</v>
      </c>
      <c r="S16" s="14">
        <v>-7676.7</v>
      </c>
      <c r="T16" s="14">
        <v>0</v>
      </c>
      <c r="U16" s="14">
        <v>0</v>
      </c>
      <c r="V16" s="14">
        <v>0</v>
      </c>
      <c r="W16" s="14">
        <v>-8818</v>
      </c>
      <c r="X16" s="14">
        <v>-1160</v>
      </c>
      <c r="Y16" s="14">
        <v>0</v>
      </c>
      <c r="Z16" s="14">
        <v>0</v>
      </c>
      <c r="AA16" s="14">
        <v>-3851</v>
      </c>
      <c r="AB16" s="14">
        <v>-2754</v>
      </c>
      <c r="AC16" s="14">
        <v>-1518</v>
      </c>
      <c r="AD16" s="14">
        <v>-1350</v>
      </c>
      <c r="AE16" s="14">
        <v>-14470</v>
      </c>
      <c r="AF16" s="14">
        <v>-14300</v>
      </c>
      <c r="AG16" s="14">
        <v>-8132</v>
      </c>
      <c r="AH16" s="14">
        <v>-10163</v>
      </c>
      <c r="AI16" s="14">
        <v>-21090</v>
      </c>
      <c r="AJ16" s="14">
        <v>-3486</v>
      </c>
      <c r="AK16" s="14">
        <v>-2718</v>
      </c>
      <c r="AL16" s="14">
        <v>-6624</v>
      </c>
    </row>
    <row r="17" spans="1:38" x14ac:dyDescent="0.25">
      <c r="A17" s="11" t="s">
        <v>44</v>
      </c>
      <c r="B17" s="14">
        <f t="shared" ref="B17:G17" si="7">SUM(B14:B16)</f>
        <v>-1209569.8979200001</v>
      </c>
      <c r="C17" s="14">
        <f t="shared" si="7"/>
        <v>-1226370.4228300003</v>
      </c>
      <c r="D17" s="14">
        <f t="shared" si="7"/>
        <v>-1095040.3559900003</v>
      </c>
      <c r="E17" s="14">
        <f t="shared" si="7"/>
        <v>-1090551.5784299998</v>
      </c>
      <c r="F17" s="14">
        <f t="shared" si="7"/>
        <v>-1082968.4559599997</v>
      </c>
      <c r="G17" s="14">
        <f t="shared" si="7"/>
        <v>-1099082.7054425001</v>
      </c>
      <c r="H17" s="14">
        <f t="shared" ref="H17:M17" si="8">SUM(H14:H16)</f>
        <v>-971381.87779000006</v>
      </c>
      <c r="I17" s="14">
        <f t="shared" si="8"/>
        <v>-939464.76400999993</v>
      </c>
      <c r="J17" s="14">
        <f t="shared" si="8"/>
        <v>-896799.02712699992</v>
      </c>
      <c r="K17" s="14">
        <f t="shared" si="8"/>
        <v>-936485.79999999993</v>
      </c>
      <c r="L17" s="14">
        <f t="shared" si="8"/>
        <v>-825027.30999999994</v>
      </c>
      <c r="M17" s="14">
        <f t="shared" si="8"/>
        <v>-793791.25</v>
      </c>
      <c r="N17" s="14">
        <f t="shared" ref="N17:AH17" si="9">SUM(N14:N16)</f>
        <v>-754573.48</v>
      </c>
      <c r="O17" s="14">
        <f t="shared" si="9"/>
        <v>-755167.28999999992</v>
      </c>
      <c r="P17" s="14">
        <f t="shared" si="9"/>
        <v>-723933.42</v>
      </c>
      <c r="Q17" s="14">
        <f t="shared" si="9"/>
        <v>-698635.21000000008</v>
      </c>
      <c r="R17" s="14">
        <f t="shared" si="9"/>
        <v>-679765.9</v>
      </c>
      <c r="S17" s="14">
        <f t="shared" si="9"/>
        <v>-694024.22</v>
      </c>
      <c r="T17" s="14">
        <f t="shared" si="9"/>
        <v>-646030.49</v>
      </c>
      <c r="U17" s="14">
        <f t="shared" si="9"/>
        <v>-620014.25</v>
      </c>
      <c r="V17" s="14">
        <f t="shared" si="9"/>
        <v>-564101.05000000005</v>
      </c>
      <c r="W17" s="14">
        <f t="shared" si="9"/>
        <v>-560782</v>
      </c>
      <c r="X17" s="14">
        <f t="shared" si="9"/>
        <v>-514868</v>
      </c>
      <c r="Y17" s="14">
        <f t="shared" si="9"/>
        <v>-483865</v>
      </c>
      <c r="Z17" s="14">
        <f t="shared" si="9"/>
        <v>-442688</v>
      </c>
      <c r="AA17" s="14">
        <f t="shared" si="9"/>
        <v>-438233</v>
      </c>
      <c r="AB17" s="14">
        <f t="shared" si="9"/>
        <v>-414954</v>
      </c>
      <c r="AC17" s="14">
        <f t="shared" si="9"/>
        <v>-396392</v>
      </c>
      <c r="AD17" s="14">
        <f t="shared" si="9"/>
        <v>-379763</v>
      </c>
      <c r="AE17" s="14">
        <f t="shared" si="9"/>
        <v>-382275</v>
      </c>
      <c r="AF17" s="14">
        <f t="shared" si="9"/>
        <v>-381156</v>
      </c>
      <c r="AG17" s="14">
        <f t="shared" si="9"/>
        <v>-327699</v>
      </c>
      <c r="AH17" s="14">
        <f t="shared" si="9"/>
        <v>-320475</v>
      </c>
      <c r="AI17" s="14">
        <f>SUM(AI14:AI16)</f>
        <v>-343941</v>
      </c>
      <c r="AJ17" s="14">
        <f>SUM(AJ14:AJ16)</f>
        <v>-302445</v>
      </c>
      <c r="AK17" s="14">
        <f>SUM(AK14:AK16)</f>
        <v>-289532</v>
      </c>
      <c r="AL17" s="14">
        <f>SUM(AL14:AL16)</f>
        <v>-271778</v>
      </c>
    </row>
    <row r="18" spans="1:38" x14ac:dyDescent="0.25">
      <c r="A18" s="11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1:38" x14ac:dyDescent="0.25">
      <c r="A19" s="11" t="s">
        <v>45</v>
      </c>
      <c r="B19" s="14">
        <f t="shared" ref="B19:G19" si="10">+B17+B11</f>
        <v>432282.58723999909</v>
      </c>
      <c r="C19" s="14">
        <f t="shared" si="10"/>
        <v>407842.40557000111</v>
      </c>
      <c r="D19" s="14">
        <f t="shared" si="10"/>
        <v>399955.92910999968</v>
      </c>
      <c r="E19" s="14">
        <f t="shared" si="10"/>
        <v>229570.89514000062</v>
      </c>
      <c r="F19" s="14">
        <f t="shared" si="10"/>
        <v>358882.17753999983</v>
      </c>
      <c r="G19" s="14">
        <f t="shared" si="10"/>
        <v>311920.39160750038</v>
      </c>
      <c r="H19" s="14">
        <f t="shared" ref="H19:AL19" si="11">+H17+H11</f>
        <v>349968.08402999607</v>
      </c>
      <c r="I19" s="14">
        <f t="shared" si="11"/>
        <v>349820.50558999984</v>
      </c>
      <c r="J19" s="14">
        <f t="shared" si="11"/>
        <v>264864.22986300068</v>
      </c>
      <c r="K19" s="14">
        <f t="shared" si="11"/>
        <v>261301.95000000007</v>
      </c>
      <c r="L19" s="14">
        <f t="shared" si="11"/>
        <v>291748.38999999978</v>
      </c>
      <c r="M19" s="14">
        <f t="shared" si="11"/>
        <v>310408.00999999978</v>
      </c>
      <c r="N19" s="14">
        <f t="shared" si="11"/>
        <v>272185</v>
      </c>
      <c r="O19" s="14">
        <f t="shared" si="11"/>
        <v>291091.07000000041</v>
      </c>
      <c r="P19" s="14">
        <f t="shared" si="11"/>
        <v>296462.8400000002</v>
      </c>
      <c r="Q19" s="14">
        <f t="shared" si="11"/>
        <v>301085.42999999959</v>
      </c>
      <c r="R19" s="14">
        <f t="shared" si="11"/>
        <v>241858.06999999972</v>
      </c>
      <c r="S19" s="14">
        <f t="shared" si="11"/>
        <v>228319.40999999992</v>
      </c>
      <c r="T19" s="14">
        <f t="shared" si="11"/>
        <v>254003.7899999998</v>
      </c>
      <c r="U19" s="14">
        <f t="shared" si="11"/>
        <v>304810.79000000027</v>
      </c>
      <c r="V19" s="14">
        <f t="shared" si="11"/>
        <v>192839.00000000023</v>
      </c>
      <c r="W19" s="14">
        <f t="shared" si="11"/>
        <v>179122</v>
      </c>
      <c r="X19" s="14">
        <f t="shared" si="11"/>
        <v>181542</v>
      </c>
      <c r="Y19" s="14">
        <f t="shared" si="11"/>
        <v>218957</v>
      </c>
      <c r="Z19" s="14">
        <f t="shared" si="11"/>
        <v>153917</v>
      </c>
      <c r="AA19" s="14">
        <f t="shared" si="11"/>
        <v>155827</v>
      </c>
      <c r="AB19" s="14">
        <f t="shared" si="11"/>
        <v>146064</v>
      </c>
      <c r="AC19" s="14">
        <f t="shared" si="11"/>
        <v>139249</v>
      </c>
      <c r="AD19" s="14">
        <f t="shared" si="11"/>
        <v>93886</v>
      </c>
      <c r="AE19" s="14">
        <f t="shared" si="11"/>
        <v>88205</v>
      </c>
      <c r="AF19" s="14">
        <f t="shared" si="11"/>
        <v>74211</v>
      </c>
      <c r="AG19" s="14">
        <f t="shared" si="11"/>
        <v>98476</v>
      </c>
      <c r="AH19" s="14">
        <f t="shared" si="11"/>
        <v>63364</v>
      </c>
      <c r="AI19" s="14">
        <f t="shared" si="11"/>
        <v>59630</v>
      </c>
      <c r="AJ19" s="14">
        <f t="shared" si="11"/>
        <v>80923</v>
      </c>
      <c r="AK19" s="14">
        <f t="shared" si="11"/>
        <v>100262</v>
      </c>
      <c r="AL19" s="14">
        <f t="shared" si="11"/>
        <v>55378</v>
      </c>
    </row>
    <row r="20" spans="1:38" x14ac:dyDescent="0.25">
      <c r="A20" s="1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</row>
    <row r="21" spans="1:38" x14ac:dyDescent="0.25">
      <c r="A21" s="11" t="s">
        <v>46</v>
      </c>
      <c r="B21" s="14">
        <v>-147342.72392999975</v>
      </c>
      <c r="C21" s="14">
        <v>-147571.34424999979</v>
      </c>
      <c r="D21" s="14">
        <v>-141530.99384999991</v>
      </c>
      <c r="E21" s="14">
        <v>-138933.66644999967</v>
      </c>
      <c r="F21" s="14">
        <v>-135810.737406948</v>
      </c>
      <c r="G21" s="14">
        <v>-133255.70525000003</v>
      </c>
      <c r="H21" s="14">
        <v>-127447.17462999999</v>
      </c>
      <c r="I21" s="14">
        <v>-124442.45311</v>
      </c>
      <c r="J21" s="14">
        <v>-117817.54838030304</v>
      </c>
      <c r="K21" s="14">
        <v>-112309.8</v>
      </c>
      <c r="L21" s="14">
        <v>-105518.24</v>
      </c>
      <c r="M21" s="14">
        <v>-100267.72</v>
      </c>
      <c r="N21" s="14">
        <v>-96037.82</v>
      </c>
      <c r="O21" s="14">
        <v>-92122.99</v>
      </c>
      <c r="P21" s="14">
        <v>-86759.9</v>
      </c>
      <c r="Q21" s="14">
        <v>-81509.78</v>
      </c>
      <c r="R21" s="14">
        <v>-77521.919999999998</v>
      </c>
      <c r="S21" s="14">
        <v>-74396.600000000006</v>
      </c>
      <c r="T21" s="14">
        <v>-70498.539999999994</v>
      </c>
      <c r="U21" s="14">
        <v>-66609.36</v>
      </c>
      <c r="V21" s="14">
        <v>-62929.8</v>
      </c>
      <c r="W21" s="14">
        <v>-60086</v>
      </c>
      <c r="X21" s="14">
        <v>-57760</v>
      </c>
      <c r="Y21" s="14">
        <v>-55640</v>
      </c>
      <c r="Z21" s="14">
        <v>-53573</v>
      </c>
      <c r="AA21" s="14">
        <v>-51669</v>
      </c>
      <c r="AB21" s="14">
        <v>-48364</v>
      </c>
      <c r="AC21" s="14">
        <v>-44081</v>
      </c>
      <c r="AD21" s="14">
        <v>-43699</v>
      </c>
      <c r="AE21" s="14">
        <v>-42446</v>
      </c>
      <c r="AF21" s="14">
        <v>-41220</v>
      </c>
      <c r="AG21" s="14">
        <v>-39005</v>
      </c>
      <c r="AH21" s="14">
        <v>-36065</v>
      </c>
      <c r="AI21" s="14">
        <v>-33162</v>
      </c>
      <c r="AJ21" s="14">
        <v>-31868</v>
      </c>
      <c r="AK21" s="14">
        <v>-30384</v>
      </c>
      <c r="AL21" s="14">
        <v>-28913</v>
      </c>
    </row>
    <row r="22" spans="1:38" x14ac:dyDescent="0.25">
      <c r="A22" s="1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</row>
    <row r="23" spans="1:38" x14ac:dyDescent="0.25">
      <c r="A23" s="11" t="s">
        <v>47</v>
      </c>
      <c r="B23" s="14">
        <f t="shared" ref="B23:G23" si="12">+B21+B19</f>
        <v>284939.86330999935</v>
      </c>
      <c r="C23" s="14">
        <f t="shared" si="12"/>
        <v>260271.06132000132</v>
      </c>
      <c r="D23" s="14">
        <f t="shared" si="12"/>
        <v>258424.93525999977</v>
      </c>
      <c r="E23" s="14">
        <f t="shared" si="12"/>
        <v>90637.228690000949</v>
      </c>
      <c r="F23" s="14">
        <f t="shared" si="12"/>
        <v>223071.44013305183</v>
      </c>
      <c r="G23" s="14">
        <f t="shared" si="12"/>
        <v>178664.68635750035</v>
      </c>
      <c r="H23" s="14">
        <f t="shared" ref="H23:AL23" si="13">+H21+H19</f>
        <v>222520.90939999608</v>
      </c>
      <c r="I23" s="14">
        <f t="shared" si="13"/>
        <v>225378.05247999984</v>
      </c>
      <c r="J23" s="14">
        <f t="shared" si="13"/>
        <v>147046.68148269766</v>
      </c>
      <c r="K23" s="14">
        <f t="shared" si="13"/>
        <v>148992.15000000008</v>
      </c>
      <c r="L23" s="14">
        <f t="shared" si="13"/>
        <v>186230.14999999979</v>
      </c>
      <c r="M23" s="14">
        <f t="shared" si="13"/>
        <v>210140.28999999978</v>
      </c>
      <c r="N23" s="14">
        <f t="shared" si="13"/>
        <v>176147.18</v>
      </c>
      <c r="O23" s="14">
        <f t="shared" si="13"/>
        <v>198968.08000000042</v>
      </c>
      <c r="P23" s="14">
        <f t="shared" si="13"/>
        <v>209702.94000000021</v>
      </c>
      <c r="Q23" s="14">
        <f t="shared" si="13"/>
        <v>219575.64999999959</v>
      </c>
      <c r="R23" s="14">
        <f t="shared" si="13"/>
        <v>164336.14999999973</v>
      </c>
      <c r="S23" s="14">
        <f t="shared" si="13"/>
        <v>153922.80999999991</v>
      </c>
      <c r="T23" s="14">
        <f t="shared" si="13"/>
        <v>183505.24999999983</v>
      </c>
      <c r="U23" s="14">
        <f t="shared" si="13"/>
        <v>238201.43000000028</v>
      </c>
      <c r="V23" s="14">
        <f t="shared" si="13"/>
        <v>129909.20000000023</v>
      </c>
      <c r="W23" s="14">
        <f t="shared" si="13"/>
        <v>119036</v>
      </c>
      <c r="X23" s="14">
        <f t="shared" si="13"/>
        <v>123782</v>
      </c>
      <c r="Y23" s="14">
        <f t="shared" si="13"/>
        <v>163317</v>
      </c>
      <c r="Z23" s="14">
        <f t="shared" si="13"/>
        <v>100344</v>
      </c>
      <c r="AA23" s="14">
        <f t="shared" si="13"/>
        <v>104158</v>
      </c>
      <c r="AB23" s="14">
        <f t="shared" si="13"/>
        <v>97700</v>
      </c>
      <c r="AC23" s="14">
        <f t="shared" si="13"/>
        <v>95168</v>
      </c>
      <c r="AD23" s="14">
        <f t="shared" si="13"/>
        <v>50187</v>
      </c>
      <c r="AE23" s="14">
        <f t="shared" si="13"/>
        <v>45759</v>
      </c>
      <c r="AF23" s="14">
        <f t="shared" si="13"/>
        <v>32991</v>
      </c>
      <c r="AG23" s="14">
        <f t="shared" si="13"/>
        <v>59471</v>
      </c>
      <c r="AH23" s="14">
        <f t="shared" si="13"/>
        <v>27299</v>
      </c>
      <c r="AI23" s="14">
        <f t="shared" si="13"/>
        <v>26468</v>
      </c>
      <c r="AJ23" s="14">
        <f t="shared" si="13"/>
        <v>49055</v>
      </c>
      <c r="AK23" s="14">
        <f t="shared" si="13"/>
        <v>69878</v>
      </c>
      <c r="AL23" s="14">
        <f t="shared" si="13"/>
        <v>26465</v>
      </c>
    </row>
    <row r="24" spans="1:38" x14ac:dyDescent="0.25">
      <c r="A24" s="11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</row>
    <row r="25" spans="1:38" x14ac:dyDescent="0.25">
      <c r="A25" s="11" t="s">
        <v>48</v>
      </c>
      <c r="B25" s="14">
        <v>-29544.260309999987</v>
      </c>
      <c r="C25" s="14">
        <v>-30289.495339999616</v>
      </c>
      <c r="D25" s="14">
        <v>-31776.600689999625</v>
      </c>
      <c r="E25" s="14">
        <v>-35123.539650000239</v>
      </c>
      <c r="F25" s="14">
        <v>-38290.617700000075</v>
      </c>
      <c r="G25" s="14">
        <v>-43722.398520000002</v>
      </c>
      <c r="H25" s="14">
        <v>-62145.723960000003</v>
      </c>
      <c r="I25" s="14">
        <v>-48678.218120000005</v>
      </c>
      <c r="J25" s="14">
        <v>-46015.170579999991</v>
      </c>
      <c r="K25" s="14">
        <v>-31414.58</v>
      </c>
      <c r="L25" s="14">
        <v>-46218.17</v>
      </c>
      <c r="M25" s="14">
        <v>-44198.83</v>
      </c>
      <c r="N25" s="14">
        <v>-32605.02</v>
      </c>
      <c r="O25" s="14">
        <v>-40066.39</v>
      </c>
      <c r="P25" s="14">
        <v>-57199.32</v>
      </c>
      <c r="Q25" s="14">
        <v>-57946.98</v>
      </c>
      <c r="R25" s="14">
        <v>-57709.52</v>
      </c>
      <c r="S25" s="14">
        <v>-69165.22</v>
      </c>
      <c r="T25" s="14">
        <v>-59842.13</v>
      </c>
      <c r="U25" s="14">
        <v>-47918</v>
      </c>
      <c r="V25" s="14">
        <v>-42893.71</v>
      </c>
      <c r="W25" s="14">
        <v>-49359</v>
      </c>
      <c r="X25" s="14">
        <v>-41391</v>
      </c>
      <c r="Y25" s="14">
        <v>-36594</v>
      </c>
      <c r="Z25" s="14">
        <v>-29548</v>
      </c>
      <c r="AA25" s="14">
        <v>-18309</v>
      </c>
      <c r="AB25" s="14">
        <v>-14352</v>
      </c>
      <c r="AC25" s="14">
        <v>-15318</v>
      </c>
      <c r="AD25" s="14">
        <v>-14103</v>
      </c>
      <c r="AE25" s="14">
        <v>-19025</v>
      </c>
      <c r="AF25" s="14">
        <v>-15671</v>
      </c>
      <c r="AG25" s="14">
        <v>-13856</v>
      </c>
      <c r="AH25" s="14">
        <v>-13194</v>
      </c>
      <c r="AI25" s="14">
        <v>-12421</v>
      </c>
      <c r="AJ25" s="14">
        <v>-13554</v>
      </c>
      <c r="AK25" s="14">
        <v>-13162</v>
      </c>
      <c r="AL25" s="14">
        <v>-13400</v>
      </c>
    </row>
    <row r="26" spans="1:38" x14ac:dyDescent="0.25">
      <c r="A26" s="11" t="s">
        <v>49</v>
      </c>
      <c r="B26" s="14">
        <v>10712.1505</v>
      </c>
      <c r="C26" s="14">
        <v>13600.09737</v>
      </c>
      <c r="D26" s="14">
        <v>9786.6875700000001</v>
      </c>
      <c r="E26" s="14">
        <v>14936.42477</v>
      </c>
      <c r="F26" s="14">
        <v>15859.034889999999</v>
      </c>
      <c r="G26" s="14">
        <v>21291.488419999998</v>
      </c>
      <c r="H26" s="14">
        <v>21221.724109999999</v>
      </c>
      <c r="I26" s="14">
        <v>15902.564960000002</v>
      </c>
      <c r="J26" s="14">
        <v>17654.268919999999</v>
      </c>
      <c r="K26" s="14">
        <v>17511.509999999998</v>
      </c>
      <c r="L26" s="14">
        <v>19468.38</v>
      </c>
      <c r="M26" s="14">
        <v>18335.939999999999</v>
      </c>
      <c r="N26" s="14">
        <v>16467.189999999999</v>
      </c>
      <c r="O26" s="14">
        <v>21626.25</v>
      </c>
      <c r="P26" s="14">
        <v>28231.15</v>
      </c>
      <c r="Q26" s="14">
        <v>28806.45</v>
      </c>
      <c r="R26" s="14">
        <v>28219.38</v>
      </c>
      <c r="S26" s="14">
        <v>31229.200000000001</v>
      </c>
      <c r="T26" s="14">
        <v>29281.119999999999</v>
      </c>
      <c r="U26" s="14">
        <v>23282</v>
      </c>
      <c r="V26" s="14">
        <v>25704.74</v>
      </c>
      <c r="W26" s="14">
        <v>28483</v>
      </c>
      <c r="X26" s="14">
        <v>25672</v>
      </c>
      <c r="Y26" s="14">
        <v>20831</v>
      </c>
      <c r="Z26" s="14">
        <v>14330</v>
      </c>
      <c r="AA26" s="14">
        <v>5283</v>
      </c>
      <c r="AB26" s="14">
        <v>5342</v>
      </c>
      <c r="AC26" s="14">
        <v>4092</v>
      </c>
      <c r="AD26" s="14">
        <v>5188</v>
      </c>
      <c r="AE26" s="14">
        <v>11813</v>
      </c>
      <c r="AF26" s="14">
        <v>9449</v>
      </c>
      <c r="AG26" s="14">
        <v>7671</v>
      </c>
      <c r="AH26" s="14">
        <v>6681</v>
      </c>
      <c r="AI26" s="14">
        <v>8024</v>
      </c>
      <c r="AJ26" s="14">
        <v>8724</v>
      </c>
      <c r="AK26" s="14">
        <v>9032</v>
      </c>
      <c r="AL26" s="14">
        <v>12964</v>
      </c>
    </row>
    <row r="27" spans="1:38" x14ac:dyDescent="0.25">
      <c r="A27" s="11" t="s">
        <v>50</v>
      </c>
      <c r="B27" s="14">
        <f t="shared" ref="B27:G27" si="14">+B26+B25</f>
        <v>-18832.109809999987</v>
      </c>
      <c r="C27" s="14">
        <f t="shared" si="14"/>
        <v>-16689.397969999616</v>
      </c>
      <c r="D27" s="14">
        <f t="shared" si="14"/>
        <v>-21989.913119999626</v>
      </c>
      <c r="E27" s="14">
        <f t="shared" si="14"/>
        <v>-20187.114880000241</v>
      </c>
      <c r="F27" s="14">
        <f t="shared" si="14"/>
        <v>-22431.582810000076</v>
      </c>
      <c r="G27" s="14">
        <f t="shared" si="14"/>
        <v>-22430.910100000005</v>
      </c>
      <c r="H27" s="14">
        <f t="shared" ref="H27:AL27" si="15">+H26+H25</f>
        <v>-40923.999850000007</v>
      </c>
      <c r="I27" s="14">
        <f t="shared" si="15"/>
        <v>-32775.653160000002</v>
      </c>
      <c r="J27" s="14">
        <f t="shared" si="15"/>
        <v>-28360.901659999992</v>
      </c>
      <c r="K27" s="14">
        <f t="shared" si="15"/>
        <v>-13903.070000000003</v>
      </c>
      <c r="L27" s="14">
        <f t="shared" si="15"/>
        <v>-26749.789999999997</v>
      </c>
      <c r="M27" s="14">
        <f t="shared" si="15"/>
        <v>-25862.890000000003</v>
      </c>
      <c r="N27" s="14">
        <f t="shared" si="15"/>
        <v>-16137.830000000002</v>
      </c>
      <c r="O27" s="14">
        <f t="shared" si="15"/>
        <v>-18440.14</v>
      </c>
      <c r="P27" s="14">
        <f t="shared" si="15"/>
        <v>-28968.17</v>
      </c>
      <c r="Q27" s="14">
        <f t="shared" si="15"/>
        <v>-29140.530000000002</v>
      </c>
      <c r="R27" s="14">
        <f t="shared" si="15"/>
        <v>-29490.139999999996</v>
      </c>
      <c r="S27" s="14">
        <f t="shared" si="15"/>
        <v>-37936.020000000004</v>
      </c>
      <c r="T27" s="14">
        <f t="shared" si="15"/>
        <v>-30561.01</v>
      </c>
      <c r="U27" s="14">
        <f t="shared" si="15"/>
        <v>-24636</v>
      </c>
      <c r="V27" s="14">
        <f t="shared" si="15"/>
        <v>-17188.969999999998</v>
      </c>
      <c r="W27" s="14">
        <f t="shared" si="15"/>
        <v>-20876</v>
      </c>
      <c r="X27" s="14">
        <f t="shared" si="15"/>
        <v>-15719</v>
      </c>
      <c r="Y27" s="14">
        <f t="shared" si="15"/>
        <v>-15763</v>
      </c>
      <c r="Z27" s="14">
        <f t="shared" si="15"/>
        <v>-15218</v>
      </c>
      <c r="AA27" s="14">
        <f t="shared" si="15"/>
        <v>-13026</v>
      </c>
      <c r="AB27" s="14">
        <f t="shared" si="15"/>
        <v>-9010</v>
      </c>
      <c r="AC27" s="14">
        <f t="shared" si="15"/>
        <v>-11226</v>
      </c>
      <c r="AD27" s="14">
        <f t="shared" si="15"/>
        <v>-8915</v>
      </c>
      <c r="AE27" s="14">
        <f t="shared" si="15"/>
        <v>-7212</v>
      </c>
      <c r="AF27" s="14">
        <f t="shared" si="15"/>
        <v>-6222</v>
      </c>
      <c r="AG27" s="14">
        <f t="shared" si="15"/>
        <v>-6185</v>
      </c>
      <c r="AH27" s="14">
        <f t="shared" si="15"/>
        <v>-6513</v>
      </c>
      <c r="AI27" s="14">
        <f t="shared" si="15"/>
        <v>-4397</v>
      </c>
      <c r="AJ27" s="14">
        <f t="shared" si="15"/>
        <v>-4830</v>
      </c>
      <c r="AK27" s="14">
        <f t="shared" si="15"/>
        <v>-4130</v>
      </c>
      <c r="AL27" s="14">
        <f t="shared" si="15"/>
        <v>-436</v>
      </c>
    </row>
    <row r="28" spans="1:38" x14ac:dyDescent="0.25">
      <c r="A28" s="11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</row>
    <row r="29" spans="1:38" x14ac:dyDescent="0.25">
      <c r="A29" s="11" t="s">
        <v>143</v>
      </c>
      <c r="B29" s="14">
        <v>-1514.8493800000003</v>
      </c>
      <c r="C29" s="14">
        <v>-3550.9015499999987</v>
      </c>
      <c r="D29" s="14">
        <v>-4316.2464800000007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</row>
    <row r="30" spans="1:38" x14ac:dyDescent="0.25">
      <c r="A30" s="11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</row>
    <row r="31" spans="1:38" x14ac:dyDescent="0.25">
      <c r="A31" s="11" t="s">
        <v>51</v>
      </c>
      <c r="B31" s="14">
        <f>+B27+B23+B29</f>
        <v>264592.90411999932</v>
      </c>
      <c r="C31" s="14">
        <f>+C27+C23+C29</f>
        <v>240030.7618000017</v>
      </c>
      <c r="D31" s="14">
        <f>+D27+D23+D29</f>
        <v>232118.77566000013</v>
      </c>
      <c r="E31" s="14">
        <f>+E27+E23</f>
        <v>70450.113810000708</v>
      </c>
      <c r="F31" s="14">
        <f>+F27+F23</f>
        <v>200639.85732305175</v>
      </c>
      <c r="G31" s="14">
        <f>+G27+G23</f>
        <v>156233.77625750034</v>
      </c>
      <c r="H31" s="14">
        <f t="shared" ref="H31:V31" si="16">+H27+H23</f>
        <v>181596.90954999608</v>
      </c>
      <c r="I31" s="14">
        <f t="shared" si="16"/>
        <v>192602.39931999985</v>
      </c>
      <c r="J31" s="14">
        <f t="shared" si="16"/>
        <v>118685.77982269767</v>
      </c>
      <c r="K31" s="14">
        <f t="shared" si="16"/>
        <v>135089.08000000007</v>
      </c>
      <c r="L31" s="14">
        <f t="shared" si="16"/>
        <v>159480.35999999978</v>
      </c>
      <c r="M31" s="14">
        <f t="shared" si="16"/>
        <v>184277.39999999976</v>
      </c>
      <c r="N31" s="14">
        <f t="shared" si="16"/>
        <v>160009.34999999998</v>
      </c>
      <c r="O31" s="14">
        <f t="shared" si="16"/>
        <v>180527.94000000041</v>
      </c>
      <c r="P31" s="14">
        <f t="shared" si="16"/>
        <v>180734.77000000019</v>
      </c>
      <c r="Q31" s="14">
        <f t="shared" si="16"/>
        <v>190435.11999999959</v>
      </c>
      <c r="R31" s="14">
        <f t="shared" si="16"/>
        <v>134846.00999999975</v>
      </c>
      <c r="S31" s="14">
        <f t="shared" si="16"/>
        <v>115986.78999999991</v>
      </c>
      <c r="T31" s="14">
        <f t="shared" si="16"/>
        <v>152944.23999999982</v>
      </c>
      <c r="U31" s="14">
        <f t="shared" si="16"/>
        <v>213565.43000000028</v>
      </c>
      <c r="V31" s="14">
        <f t="shared" si="16"/>
        <v>112720.23000000023</v>
      </c>
      <c r="W31" s="14">
        <f>+W27+W23</f>
        <v>98160</v>
      </c>
      <c r="X31" s="14">
        <f>+X27+X23</f>
        <v>108063</v>
      </c>
      <c r="Y31" s="14">
        <f>+Y27+Y23</f>
        <v>147554</v>
      </c>
      <c r="Z31" s="14">
        <f t="shared" ref="Z31:AL31" si="17">+Z27+Z23</f>
        <v>85126</v>
      </c>
      <c r="AA31" s="14">
        <f t="shared" si="17"/>
        <v>91132</v>
      </c>
      <c r="AB31" s="14">
        <f t="shared" si="17"/>
        <v>88690</v>
      </c>
      <c r="AC31" s="14">
        <f t="shared" si="17"/>
        <v>83942</v>
      </c>
      <c r="AD31" s="14">
        <f t="shared" si="17"/>
        <v>41272</v>
      </c>
      <c r="AE31" s="14">
        <f t="shared" si="17"/>
        <v>38547</v>
      </c>
      <c r="AF31" s="14">
        <f t="shared" si="17"/>
        <v>26769</v>
      </c>
      <c r="AG31" s="14">
        <f t="shared" si="17"/>
        <v>53286</v>
      </c>
      <c r="AH31" s="14">
        <f t="shared" si="17"/>
        <v>20786</v>
      </c>
      <c r="AI31" s="14">
        <f t="shared" si="17"/>
        <v>22071</v>
      </c>
      <c r="AJ31" s="14">
        <f t="shared" si="17"/>
        <v>44225</v>
      </c>
      <c r="AK31" s="14">
        <f t="shared" si="17"/>
        <v>65748</v>
      </c>
      <c r="AL31" s="14">
        <f t="shared" si="17"/>
        <v>26029</v>
      </c>
    </row>
    <row r="32" spans="1:38" x14ac:dyDescent="0.25">
      <c r="A32" s="11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spans="1:38" x14ac:dyDescent="0.25">
      <c r="A33" s="11" t="s">
        <v>52</v>
      </c>
      <c r="B33" s="14">
        <v>-75803.925058240071</v>
      </c>
      <c r="C33" s="14">
        <v>-41538.994142180207</v>
      </c>
      <c r="D33" s="14">
        <v>-57401.618788150161</v>
      </c>
      <c r="E33" s="14">
        <v>-10240.073229760037</v>
      </c>
      <c r="F33" s="14">
        <v>-54799.832540260009</v>
      </c>
      <c r="G33" s="14">
        <v>-12958.565739209995</v>
      </c>
      <c r="H33" s="14">
        <v>-35350.3158923511</v>
      </c>
      <c r="I33" s="14">
        <v>-41268.707447359993</v>
      </c>
      <c r="J33" s="14">
        <v>-16627.524623640002</v>
      </c>
      <c r="K33" s="14">
        <v>-13557.76</v>
      </c>
      <c r="L33" s="14">
        <v>-30643.42</v>
      </c>
      <c r="M33" s="14">
        <v>-48742.400000000001</v>
      </c>
      <c r="N33" s="14">
        <v>-38721.589999999997</v>
      </c>
      <c r="O33" s="14">
        <v>-46339.47</v>
      </c>
      <c r="P33" s="14">
        <v>-44242.25</v>
      </c>
      <c r="Q33" s="14">
        <v>-52465.29</v>
      </c>
      <c r="R33" s="14">
        <v>-30844.071245399999</v>
      </c>
      <c r="S33" s="14">
        <v>-28817.33</v>
      </c>
      <c r="T33" s="14">
        <v>-36060.519999999997</v>
      </c>
      <c r="U33" s="14">
        <v>-56497.67</v>
      </c>
      <c r="V33" s="14">
        <v>-22589</v>
      </c>
      <c r="W33" s="14">
        <v>-19813</v>
      </c>
      <c r="X33" s="14">
        <v>-24064</v>
      </c>
      <c r="Y33" s="14">
        <v>-38907</v>
      </c>
      <c r="Z33" s="14">
        <v>-14366</v>
      </c>
      <c r="AA33" s="14">
        <v>-28691</v>
      </c>
      <c r="AB33" s="14">
        <v>-19955</v>
      </c>
      <c r="AC33" s="14">
        <v>-21298</v>
      </c>
      <c r="AD33" s="14">
        <v>-11705</v>
      </c>
      <c r="AE33" s="14">
        <v>-10727</v>
      </c>
      <c r="AF33" s="14">
        <v>-8151</v>
      </c>
      <c r="AG33" s="14">
        <v>-13016</v>
      </c>
      <c r="AH33" s="14">
        <v>-6507</v>
      </c>
      <c r="AI33" s="14">
        <v>-20663</v>
      </c>
      <c r="AJ33" s="14">
        <v>-9497</v>
      </c>
      <c r="AK33" s="14">
        <v>-16415</v>
      </c>
      <c r="AL33" s="14">
        <v>-6643</v>
      </c>
    </row>
    <row r="34" spans="1:38" x14ac:dyDescent="0.25">
      <c r="A34" s="11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</row>
    <row r="35" spans="1:38" x14ac:dyDescent="0.25">
      <c r="A35" s="11" t="s">
        <v>53</v>
      </c>
      <c r="B35" s="14">
        <f t="shared" ref="B35:G35" si="18">+B33+B31</f>
        <v>188788.97906175925</v>
      </c>
      <c r="C35" s="14">
        <f t="shared" si="18"/>
        <v>198491.76765782147</v>
      </c>
      <c r="D35" s="14">
        <f t="shared" si="18"/>
        <v>174717.15687184996</v>
      </c>
      <c r="E35" s="14">
        <f t="shared" si="18"/>
        <v>60210.040580240675</v>
      </c>
      <c r="F35" s="14">
        <f t="shared" si="18"/>
        <v>145840.02478279173</v>
      </c>
      <c r="G35" s="14">
        <f t="shared" si="18"/>
        <v>143275.21051829035</v>
      </c>
      <c r="H35" s="14">
        <f t="shared" ref="H35:AL35" si="19">+H33+H31</f>
        <v>146246.59365764499</v>
      </c>
      <c r="I35" s="14">
        <f t="shared" si="19"/>
        <v>151333.69187263987</v>
      </c>
      <c r="J35" s="14">
        <f t="shared" si="19"/>
        <v>102058.25519905768</v>
      </c>
      <c r="K35" s="14">
        <f t="shared" si="19"/>
        <v>121531.32000000008</v>
      </c>
      <c r="L35" s="14">
        <f t="shared" si="19"/>
        <v>128836.93999999978</v>
      </c>
      <c r="M35" s="14">
        <f t="shared" si="19"/>
        <v>135534.99999999977</v>
      </c>
      <c r="N35" s="14">
        <f t="shared" si="19"/>
        <v>121287.75999999998</v>
      </c>
      <c r="O35" s="14">
        <f t="shared" si="19"/>
        <v>134188.47000000041</v>
      </c>
      <c r="P35" s="14">
        <f t="shared" si="19"/>
        <v>136492.52000000019</v>
      </c>
      <c r="Q35" s="14">
        <f t="shared" si="19"/>
        <v>137969.82999999958</v>
      </c>
      <c r="R35" s="14">
        <f t="shared" si="19"/>
        <v>104001.93875459975</v>
      </c>
      <c r="S35" s="14">
        <f t="shared" si="19"/>
        <v>87169.459999999905</v>
      </c>
      <c r="T35" s="14">
        <f t="shared" si="19"/>
        <v>116883.71999999983</v>
      </c>
      <c r="U35" s="14">
        <f t="shared" si="19"/>
        <v>157067.7600000003</v>
      </c>
      <c r="V35" s="14">
        <f t="shared" si="19"/>
        <v>90131.230000000229</v>
      </c>
      <c r="W35" s="14">
        <f t="shared" si="19"/>
        <v>78347</v>
      </c>
      <c r="X35" s="14">
        <f t="shared" si="19"/>
        <v>83999</v>
      </c>
      <c r="Y35" s="14">
        <f t="shared" si="19"/>
        <v>108647</v>
      </c>
      <c r="Z35" s="14">
        <f t="shared" si="19"/>
        <v>70760</v>
      </c>
      <c r="AA35" s="14">
        <f t="shared" si="19"/>
        <v>62441</v>
      </c>
      <c r="AB35" s="14">
        <f t="shared" si="19"/>
        <v>68735</v>
      </c>
      <c r="AC35" s="14">
        <f t="shared" si="19"/>
        <v>62644</v>
      </c>
      <c r="AD35" s="14">
        <f t="shared" si="19"/>
        <v>29567</v>
      </c>
      <c r="AE35" s="14">
        <f t="shared" si="19"/>
        <v>27820</v>
      </c>
      <c r="AF35" s="14">
        <f t="shared" si="19"/>
        <v>18618</v>
      </c>
      <c r="AG35" s="14">
        <f t="shared" si="19"/>
        <v>40270</v>
      </c>
      <c r="AH35" s="14">
        <f t="shared" si="19"/>
        <v>14279</v>
      </c>
      <c r="AI35" s="14">
        <f t="shared" si="19"/>
        <v>1408</v>
      </c>
      <c r="AJ35" s="14">
        <f t="shared" si="19"/>
        <v>34728</v>
      </c>
      <c r="AK35" s="14">
        <f t="shared" si="19"/>
        <v>49333</v>
      </c>
      <c r="AL35" s="14">
        <f t="shared" si="19"/>
        <v>19386</v>
      </c>
    </row>
    <row r="36" spans="1:38" x14ac:dyDescent="0.25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x14ac:dyDescent="0.25">
      <c r="A37" t="s">
        <v>54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 ht="75" x14ac:dyDescent="0.25">
      <c r="A38" s="5" t="s">
        <v>55</v>
      </c>
      <c r="B38" s="5"/>
      <c r="C38" s="5"/>
      <c r="D38" s="5"/>
    </row>
  </sheetData>
  <pageMargins left="0.78740157499999996" right="0.78740157499999996" top="0.984251969" bottom="0.984251969" header="0.4921259845" footer="0.49212598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61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45.5703125" style="7" bestFit="1" customWidth="1"/>
    <col min="2" max="4" width="9.85546875" style="7" customWidth="1"/>
    <col min="261" max="261" width="45.5703125" bestFit="1" customWidth="1"/>
    <col min="517" max="517" width="45.5703125" bestFit="1" customWidth="1"/>
    <col min="773" max="773" width="45.5703125" bestFit="1" customWidth="1"/>
    <col min="1029" max="1029" width="45.5703125" bestFit="1" customWidth="1"/>
    <col min="1285" max="1285" width="45.5703125" bestFit="1" customWidth="1"/>
    <col min="1541" max="1541" width="45.5703125" bestFit="1" customWidth="1"/>
    <col min="1797" max="1797" width="45.5703125" bestFit="1" customWidth="1"/>
    <col min="2053" max="2053" width="45.5703125" bestFit="1" customWidth="1"/>
    <col min="2309" max="2309" width="45.5703125" bestFit="1" customWidth="1"/>
    <col min="2565" max="2565" width="45.5703125" bestFit="1" customWidth="1"/>
    <col min="2821" max="2821" width="45.5703125" bestFit="1" customWidth="1"/>
    <col min="3077" max="3077" width="45.5703125" bestFit="1" customWidth="1"/>
    <col min="3333" max="3333" width="45.5703125" bestFit="1" customWidth="1"/>
    <col min="3589" max="3589" width="45.5703125" bestFit="1" customWidth="1"/>
    <col min="3845" max="3845" width="45.5703125" bestFit="1" customWidth="1"/>
    <col min="4101" max="4101" width="45.5703125" bestFit="1" customWidth="1"/>
    <col min="4357" max="4357" width="45.5703125" bestFit="1" customWidth="1"/>
    <col min="4613" max="4613" width="45.5703125" bestFit="1" customWidth="1"/>
    <col min="4869" max="4869" width="45.5703125" bestFit="1" customWidth="1"/>
    <col min="5125" max="5125" width="45.5703125" bestFit="1" customWidth="1"/>
    <col min="5381" max="5381" width="45.5703125" bestFit="1" customWidth="1"/>
    <col min="5637" max="5637" width="45.5703125" bestFit="1" customWidth="1"/>
    <col min="5893" max="5893" width="45.5703125" bestFit="1" customWidth="1"/>
    <col min="6149" max="6149" width="45.5703125" bestFit="1" customWidth="1"/>
    <col min="6405" max="6405" width="45.5703125" bestFit="1" customWidth="1"/>
    <col min="6661" max="6661" width="45.5703125" bestFit="1" customWidth="1"/>
    <col min="6917" max="6917" width="45.5703125" bestFit="1" customWidth="1"/>
    <col min="7173" max="7173" width="45.5703125" bestFit="1" customWidth="1"/>
    <col min="7429" max="7429" width="45.5703125" bestFit="1" customWidth="1"/>
    <col min="7685" max="7685" width="45.5703125" bestFit="1" customWidth="1"/>
    <col min="7941" max="7941" width="45.5703125" bestFit="1" customWidth="1"/>
    <col min="8197" max="8197" width="45.5703125" bestFit="1" customWidth="1"/>
    <col min="8453" max="8453" width="45.5703125" bestFit="1" customWidth="1"/>
    <col min="8709" max="8709" width="45.5703125" bestFit="1" customWidth="1"/>
    <col min="8965" max="8965" width="45.5703125" bestFit="1" customWidth="1"/>
    <col min="9221" max="9221" width="45.5703125" bestFit="1" customWidth="1"/>
    <col min="9477" max="9477" width="45.5703125" bestFit="1" customWidth="1"/>
    <col min="9733" max="9733" width="45.5703125" bestFit="1" customWidth="1"/>
    <col min="9989" max="9989" width="45.5703125" bestFit="1" customWidth="1"/>
    <col min="10245" max="10245" width="45.5703125" bestFit="1" customWidth="1"/>
    <col min="10501" max="10501" width="45.5703125" bestFit="1" customWidth="1"/>
    <col min="10757" max="10757" width="45.5703125" bestFit="1" customWidth="1"/>
    <col min="11013" max="11013" width="45.5703125" bestFit="1" customWidth="1"/>
    <col min="11269" max="11269" width="45.5703125" bestFit="1" customWidth="1"/>
    <col min="11525" max="11525" width="45.5703125" bestFit="1" customWidth="1"/>
    <col min="11781" max="11781" width="45.5703125" bestFit="1" customWidth="1"/>
    <col min="12037" max="12037" width="45.5703125" bestFit="1" customWidth="1"/>
    <col min="12293" max="12293" width="45.5703125" bestFit="1" customWidth="1"/>
    <col min="12549" max="12549" width="45.5703125" bestFit="1" customWidth="1"/>
    <col min="12805" max="12805" width="45.5703125" bestFit="1" customWidth="1"/>
    <col min="13061" max="13061" width="45.5703125" bestFit="1" customWidth="1"/>
    <col min="13317" max="13317" width="45.5703125" bestFit="1" customWidth="1"/>
    <col min="13573" max="13573" width="45.5703125" bestFit="1" customWidth="1"/>
    <col min="13829" max="13829" width="45.5703125" bestFit="1" customWidth="1"/>
    <col min="14085" max="14085" width="45.5703125" bestFit="1" customWidth="1"/>
    <col min="14341" max="14341" width="45.5703125" bestFit="1" customWidth="1"/>
    <col min="14597" max="14597" width="45.5703125" bestFit="1" customWidth="1"/>
    <col min="14853" max="14853" width="45.5703125" bestFit="1" customWidth="1"/>
    <col min="15109" max="15109" width="45.5703125" bestFit="1" customWidth="1"/>
    <col min="15365" max="15365" width="45.5703125" bestFit="1" customWidth="1"/>
    <col min="15621" max="15621" width="45.5703125" bestFit="1" customWidth="1"/>
    <col min="15877" max="15877" width="45.5703125" bestFit="1" customWidth="1"/>
    <col min="16133" max="16133" width="45.5703125" bestFit="1" customWidth="1"/>
  </cols>
  <sheetData>
    <row r="1" spans="1:38" x14ac:dyDescent="0.25">
      <c r="A1" s="16" t="s">
        <v>58</v>
      </c>
      <c r="B1" s="18" t="s">
        <v>147</v>
      </c>
      <c r="C1" s="18" t="s">
        <v>146</v>
      </c>
      <c r="D1" s="18" t="s">
        <v>142</v>
      </c>
      <c r="E1" s="18" t="s">
        <v>140</v>
      </c>
      <c r="F1" s="18" t="s">
        <v>1</v>
      </c>
      <c r="G1" s="18" t="s">
        <v>2</v>
      </c>
      <c r="H1" s="18" t="s">
        <v>59</v>
      </c>
      <c r="I1" s="18" t="s">
        <v>4</v>
      </c>
      <c r="J1" s="18" t="s">
        <v>5</v>
      </c>
      <c r="K1" s="18" t="s">
        <v>6</v>
      </c>
      <c r="L1" s="18" t="s">
        <v>7</v>
      </c>
      <c r="M1" s="18" t="s">
        <v>8</v>
      </c>
      <c r="N1" s="18" t="s">
        <v>9</v>
      </c>
      <c r="O1" s="18" t="s">
        <v>10</v>
      </c>
      <c r="P1" s="18" t="s">
        <v>11</v>
      </c>
      <c r="Q1" s="18" t="s">
        <v>12</v>
      </c>
      <c r="R1" s="18" t="s">
        <v>13</v>
      </c>
      <c r="S1" s="18" t="s">
        <v>14</v>
      </c>
      <c r="T1" s="18" t="s">
        <v>15</v>
      </c>
      <c r="U1" s="18" t="s">
        <v>16</v>
      </c>
      <c r="V1" s="18" t="s">
        <v>17</v>
      </c>
      <c r="W1" s="18" t="s">
        <v>18</v>
      </c>
      <c r="X1" s="18" t="s">
        <v>19</v>
      </c>
      <c r="Y1" s="18" t="s">
        <v>20</v>
      </c>
      <c r="Z1" s="18" t="s">
        <v>21</v>
      </c>
      <c r="AA1" s="18" t="s">
        <v>22</v>
      </c>
      <c r="AB1" s="18" t="s">
        <v>23</v>
      </c>
      <c r="AC1" s="18" t="s">
        <v>24</v>
      </c>
      <c r="AD1" s="18" t="s">
        <v>25</v>
      </c>
      <c r="AE1" s="18" t="s">
        <v>26</v>
      </c>
      <c r="AF1" s="18" t="s">
        <v>27</v>
      </c>
      <c r="AG1" s="18" t="s">
        <v>28</v>
      </c>
      <c r="AH1" s="18" t="s">
        <v>29</v>
      </c>
      <c r="AI1" s="18" t="s">
        <v>30</v>
      </c>
      <c r="AJ1" s="18" t="s">
        <v>31</v>
      </c>
      <c r="AK1" s="18" t="s">
        <v>32</v>
      </c>
      <c r="AL1" s="18" t="s">
        <v>33</v>
      </c>
    </row>
    <row r="2" spans="1:38" x14ac:dyDescent="0.25">
      <c r="A2" s="11" t="s">
        <v>60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</row>
    <row r="3" spans="1:38" x14ac:dyDescent="0.25">
      <c r="A3" s="11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</row>
    <row r="4" spans="1:38" x14ac:dyDescent="0.25">
      <c r="A4" s="11" t="s">
        <v>61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</row>
    <row r="5" spans="1:38" x14ac:dyDescent="0.25">
      <c r="A5" s="11" t="s">
        <v>62</v>
      </c>
      <c r="B5" s="14">
        <v>734434.42387000017</v>
      </c>
      <c r="C5" s="14">
        <v>880356.74208999996</v>
      </c>
      <c r="D5" s="14">
        <v>600205.92084999999</v>
      </c>
      <c r="E5" s="14">
        <v>266416.04019999999</v>
      </c>
      <c r="F5" s="14">
        <v>533707.74832000001</v>
      </c>
      <c r="G5" s="14">
        <v>299225.77490000002</v>
      </c>
      <c r="H5" s="14">
        <v>406680.72681000008</v>
      </c>
      <c r="I5" s="14">
        <v>145386.97352999996</v>
      </c>
      <c r="J5" s="14">
        <v>243596.03873000003</v>
      </c>
      <c r="K5" s="14">
        <v>241568.34</v>
      </c>
      <c r="L5" s="14">
        <v>273555.26</v>
      </c>
      <c r="M5" s="14">
        <v>281254.76</v>
      </c>
      <c r="N5" s="14">
        <v>102675.45786000001</v>
      </c>
      <c r="O5" s="14">
        <v>264872.65999999997</v>
      </c>
      <c r="P5" s="14">
        <v>394562.72</v>
      </c>
      <c r="Q5" s="14">
        <v>324363.12</v>
      </c>
      <c r="R5" s="14">
        <v>181600.86</v>
      </c>
      <c r="S5" s="14">
        <v>276631.73</v>
      </c>
      <c r="T5" s="14">
        <v>255827.26</v>
      </c>
      <c r="U5" s="14">
        <v>56496</v>
      </c>
      <c r="V5" s="14">
        <v>106770</v>
      </c>
      <c r="W5" s="14">
        <v>266051</v>
      </c>
      <c r="X5" s="14">
        <v>269860</v>
      </c>
      <c r="Y5" s="14">
        <v>211578</v>
      </c>
      <c r="Z5" s="14">
        <v>230073</v>
      </c>
      <c r="AA5" s="14">
        <v>281467</v>
      </c>
      <c r="AB5" s="14">
        <v>149999</v>
      </c>
      <c r="AC5" s="14">
        <v>143241</v>
      </c>
      <c r="AD5" s="14">
        <v>139549</v>
      </c>
      <c r="AE5" s="14">
        <v>241885</v>
      </c>
      <c r="AF5" s="14">
        <v>122367</v>
      </c>
      <c r="AG5" s="14">
        <v>73557</v>
      </c>
      <c r="AH5" s="14">
        <v>127007</v>
      </c>
      <c r="AI5" s="14">
        <v>166963</v>
      </c>
      <c r="AJ5" s="14">
        <v>218404</v>
      </c>
      <c r="AK5" s="14">
        <v>124927</v>
      </c>
      <c r="AL5" s="14">
        <v>169441</v>
      </c>
    </row>
    <row r="6" spans="1:38" x14ac:dyDescent="0.25">
      <c r="A6" s="11" t="s">
        <v>63</v>
      </c>
      <c r="B6" s="14">
        <v>1732296.1973100002</v>
      </c>
      <c r="C6" s="14">
        <v>1555434.4234500001</v>
      </c>
      <c r="D6" s="14">
        <v>1470418.6405800001</v>
      </c>
      <c r="E6" s="14">
        <v>1330445.6505500001</v>
      </c>
      <c r="F6" s="14">
        <v>1472056.21227</v>
      </c>
      <c r="G6" s="14">
        <v>1189018.6025500002</v>
      </c>
      <c r="H6" s="14">
        <v>1231391.5959899998</v>
      </c>
      <c r="I6" s="14">
        <v>1092726.07635</v>
      </c>
      <c r="J6" s="14">
        <v>1096151.1329300001</v>
      </c>
      <c r="K6" s="14">
        <v>937389.17</v>
      </c>
      <c r="L6" s="14">
        <v>1041121.33</v>
      </c>
      <c r="M6" s="14">
        <v>967282.42</v>
      </c>
      <c r="N6" s="14">
        <v>959181.2654400001</v>
      </c>
      <c r="O6" s="14">
        <v>930070.55</v>
      </c>
      <c r="P6" s="14">
        <v>869800.87</v>
      </c>
      <c r="Q6" s="14">
        <v>818150.82</v>
      </c>
      <c r="R6" s="14">
        <v>781330.21</v>
      </c>
      <c r="S6" s="14">
        <v>772240.55</v>
      </c>
      <c r="T6" s="14">
        <v>728660.9</v>
      </c>
      <c r="U6" s="14">
        <v>702467</v>
      </c>
      <c r="V6" s="14">
        <v>629502</v>
      </c>
      <c r="W6" s="14">
        <v>601831</v>
      </c>
      <c r="X6" s="14">
        <v>572395</v>
      </c>
      <c r="Y6" s="14">
        <v>543466</v>
      </c>
      <c r="Z6" s="14">
        <v>492897</v>
      </c>
      <c r="AA6" s="14">
        <v>482840</v>
      </c>
      <c r="AB6" s="14">
        <v>462642</v>
      </c>
      <c r="AC6" s="14">
        <v>430140</v>
      </c>
      <c r="AD6" s="14">
        <v>400292</v>
      </c>
      <c r="AE6" s="14">
        <v>373259</v>
      </c>
      <c r="AF6" s="14">
        <v>364639</v>
      </c>
      <c r="AG6" s="14">
        <v>355570</v>
      </c>
      <c r="AH6" s="14">
        <v>313176</v>
      </c>
      <c r="AI6" s="14">
        <v>335771</v>
      </c>
      <c r="AJ6" s="14">
        <v>332875</v>
      </c>
      <c r="AK6" s="14">
        <v>314956</v>
      </c>
      <c r="AL6" s="14">
        <v>286599</v>
      </c>
    </row>
    <row r="7" spans="1:38" x14ac:dyDescent="0.25">
      <c r="A7" s="11" t="s">
        <v>64</v>
      </c>
      <c r="B7" s="14">
        <v>4514392.1297199996</v>
      </c>
      <c r="C7" s="14">
        <v>4225407.1646300005</v>
      </c>
      <c r="D7" s="14">
        <v>3926676.1388700004</v>
      </c>
      <c r="E7" s="14">
        <v>4114635.2931300001</v>
      </c>
      <c r="F7" s="14">
        <v>3932728.2914900002</v>
      </c>
      <c r="G7" s="14">
        <v>3851388.6175600002</v>
      </c>
      <c r="H7" s="14">
        <v>3462287.99217</v>
      </c>
      <c r="I7" s="14">
        <v>3016386.9210900003</v>
      </c>
      <c r="J7" s="14">
        <v>3008239.0620100009</v>
      </c>
      <c r="K7" s="14">
        <v>3087274.69</v>
      </c>
      <c r="L7" s="14">
        <v>2806901.67</v>
      </c>
      <c r="M7" s="14">
        <v>2640797.88</v>
      </c>
      <c r="N7" s="14">
        <v>2627073.4498600001</v>
      </c>
      <c r="O7" s="14">
        <v>2517594.37</v>
      </c>
      <c r="P7" s="14">
        <v>2338694.17</v>
      </c>
      <c r="Q7" s="14">
        <v>2254559.54</v>
      </c>
      <c r="R7" s="14">
        <v>2221116.0699999998</v>
      </c>
      <c r="S7" s="14">
        <v>2149468.42</v>
      </c>
      <c r="T7" s="14">
        <v>1944365.47</v>
      </c>
      <c r="U7" s="14">
        <v>1777080</v>
      </c>
      <c r="V7" s="14">
        <v>1775777</v>
      </c>
      <c r="W7" s="14">
        <v>1650453</v>
      </c>
      <c r="X7" s="14">
        <v>1473533</v>
      </c>
      <c r="Y7" s="14">
        <v>1386053</v>
      </c>
      <c r="Z7" s="14">
        <v>1454149</v>
      </c>
      <c r="AA7" s="14">
        <v>1350971</v>
      </c>
      <c r="AB7" s="14">
        <v>1272249</v>
      </c>
      <c r="AC7" s="14">
        <v>1178056</v>
      </c>
      <c r="AD7" s="14">
        <v>1124787</v>
      </c>
      <c r="AE7" s="14">
        <v>1132620</v>
      </c>
      <c r="AF7" s="14">
        <v>948534</v>
      </c>
      <c r="AG7" s="14">
        <v>1008445</v>
      </c>
      <c r="AH7" s="14">
        <v>907468</v>
      </c>
      <c r="AI7" s="14">
        <v>973396</v>
      </c>
      <c r="AJ7" s="14">
        <v>829405</v>
      </c>
      <c r="AK7" s="14">
        <v>900762</v>
      </c>
      <c r="AL7" s="14">
        <v>910612</v>
      </c>
    </row>
    <row r="8" spans="1:38" x14ac:dyDescent="0.25">
      <c r="A8" s="11" t="s">
        <v>65</v>
      </c>
      <c r="B8" s="14">
        <v>66319.837320000006</v>
      </c>
      <c r="C8" s="14">
        <v>61490.563519999996</v>
      </c>
      <c r="D8" s="14">
        <v>91268.891569999992</v>
      </c>
      <c r="E8" s="14">
        <v>140052.57988999999</v>
      </c>
      <c r="F8" s="14">
        <v>121018.48186000001</v>
      </c>
      <c r="G8" s="14">
        <v>155395.26269999999</v>
      </c>
      <c r="H8" s="14">
        <v>188519.23521999997</v>
      </c>
      <c r="I8" s="14">
        <v>104622.64708</v>
      </c>
      <c r="J8" s="14">
        <v>108710.52388000001</v>
      </c>
      <c r="K8" s="14">
        <v>84852.39</v>
      </c>
      <c r="L8" s="14">
        <v>75027.289999999994</v>
      </c>
      <c r="M8" s="14">
        <v>66874.44</v>
      </c>
      <c r="N8" s="14">
        <v>68597.784390000001</v>
      </c>
      <c r="O8" s="14">
        <v>78777.31</v>
      </c>
      <c r="P8" s="14">
        <v>83702.75</v>
      </c>
      <c r="Q8" s="14">
        <v>86415.46</v>
      </c>
      <c r="R8" s="14">
        <v>95620.05</v>
      </c>
      <c r="S8" s="14">
        <v>111771.72</v>
      </c>
      <c r="T8" s="14">
        <v>115348.02</v>
      </c>
      <c r="U8" s="14">
        <v>84579</v>
      </c>
      <c r="V8" s="14">
        <v>79305</v>
      </c>
      <c r="W8" s="14">
        <v>59530</v>
      </c>
      <c r="X8" s="14">
        <v>61688</v>
      </c>
      <c r="Y8" s="14">
        <v>48919</v>
      </c>
      <c r="Z8" s="14">
        <v>59254</v>
      </c>
      <c r="AA8" s="14">
        <v>39429</v>
      </c>
      <c r="AB8" s="14">
        <v>38847</v>
      </c>
      <c r="AC8" s="14">
        <v>29455</v>
      </c>
      <c r="AD8" s="14">
        <v>34401</v>
      </c>
      <c r="AE8" s="14">
        <v>38658</v>
      </c>
      <c r="AF8" s="14">
        <v>58136</v>
      </c>
      <c r="AG8" s="14">
        <v>67939</v>
      </c>
      <c r="AH8" s="14">
        <v>82370</v>
      </c>
      <c r="AI8" s="14">
        <v>96316</v>
      </c>
      <c r="AJ8" s="14">
        <v>62110</v>
      </c>
      <c r="AK8" s="14">
        <v>91496</v>
      </c>
      <c r="AL8" s="14">
        <v>85585</v>
      </c>
    </row>
    <row r="9" spans="1:38" x14ac:dyDescent="0.25">
      <c r="A9" s="11" t="s">
        <v>66</v>
      </c>
      <c r="B9" s="14">
        <v>230860.75524</v>
      </c>
      <c r="C9" s="14">
        <v>261044.53375</v>
      </c>
      <c r="D9" s="14">
        <v>222376.04074</v>
      </c>
      <c r="E9" s="14">
        <v>233490.05145</v>
      </c>
      <c r="F9" s="14">
        <v>252348.90377000003</v>
      </c>
      <c r="G9" s="14">
        <v>244699.43354</v>
      </c>
      <c r="H9" s="14">
        <v>202427.33216000005</v>
      </c>
      <c r="I9" s="14">
        <v>192867.05922</v>
      </c>
      <c r="J9" s="14">
        <v>178616.56882659189</v>
      </c>
      <c r="K9" s="14">
        <v>156847.75</v>
      </c>
      <c r="L9" s="14">
        <v>169396.03</v>
      </c>
      <c r="M9" s="14">
        <v>134342.16</v>
      </c>
      <c r="N9" s="14">
        <v>141816.13989999998</v>
      </c>
      <c r="O9" s="14">
        <v>119003.89</v>
      </c>
      <c r="P9" s="14">
        <v>135386.35999999999</v>
      </c>
      <c r="Q9" s="14">
        <v>138949.94</v>
      </c>
      <c r="R9" s="14">
        <v>139298.51</v>
      </c>
      <c r="S9" s="14">
        <v>105111.34</v>
      </c>
      <c r="T9" s="14">
        <v>94905.41</v>
      </c>
      <c r="U9" s="14">
        <v>117503</v>
      </c>
      <c r="V9" s="14">
        <v>110901</v>
      </c>
      <c r="W9" s="14">
        <v>98261</v>
      </c>
      <c r="X9" s="14">
        <v>111809</v>
      </c>
      <c r="Y9" s="14">
        <v>113169</v>
      </c>
      <c r="Z9" s="14">
        <v>112845</v>
      </c>
      <c r="AA9" s="14">
        <v>107638</v>
      </c>
      <c r="AB9" s="14">
        <v>121520</v>
      </c>
      <c r="AC9" s="14">
        <v>120736</v>
      </c>
      <c r="AD9" s="14">
        <v>121886</v>
      </c>
      <c r="AE9" s="14">
        <v>108953</v>
      </c>
      <c r="AF9" s="14">
        <v>96374</v>
      </c>
      <c r="AG9" s="14">
        <v>118743</v>
      </c>
      <c r="AH9" s="14">
        <v>138885</v>
      </c>
      <c r="AI9" s="14">
        <v>116772</v>
      </c>
      <c r="AJ9" s="14">
        <v>103853</v>
      </c>
      <c r="AK9" s="14">
        <v>99178</v>
      </c>
      <c r="AL9" s="14">
        <v>91355</v>
      </c>
    </row>
    <row r="10" spans="1:38" x14ac:dyDescent="0.25">
      <c r="A10" s="11" t="s">
        <v>67</v>
      </c>
      <c r="B10" s="14">
        <v>55416.368199999997</v>
      </c>
      <c r="C10" s="14">
        <v>36738.078649999996</v>
      </c>
      <c r="D10" s="14">
        <v>47733.161259999993</v>
      </c>
      <c r="E10" s="14">
        <v>54924.64546</v>
      </c>
      <c r="F10" s="14">
        <v>58421.807059999999</v>
      </c>
      <c r="G10" s="14">
        <v>26368.783689999997</v>
      </c>
      <c r="H10" s="14">
        <v>37132.774879999997</v>
      </c>
      <c r="I10" s="14">
        <v>41118.252769999999</v>
      </c>
      <c r="J10" s="14">
        <v>46442.166710000005</v>
      </c>
      <c r="K10" s="14">
        <v>21893.26</v>
      </c>
      <c r="L10" s="14">
        <v>29573.75</v>
      </c>
      <c r="M10" s="14">
        <v>35179.21</v>
      </c>
      <c r="N10" s="14">
        <v>32454.069530000001</v>
      </c>
      <c r="O10" s="14">
        <v>17885.18</v>
      </c>
      <c r="P10" s="14">
        <v>21724.61</v>
      </c>
      <c r="Q10" s="14">
        <v>27171.78</v>
      </c>
      <c r="R10" s="14">
        <v>28452.32</v>
      </c>
      <c r="S10" s="14">
        <v>12558.09</v>
      </c>
      <c r="T10" s="14">
        <v>16960.78</v>
      </c>
      <c r="U10" s="14">
        <v>20947</v>
      </c>
      <c r="V10" s="14">
        <v>19419</v>
      </c>
      <c r="W10" s="14">
        <v>9718</v>
      </c>
      <c r="X10" s="14">
        <v>13173</v>
      </c>
      <c r="Y10" s="14">
        <v>15186</v>
      </c>
      <c r="Z10" s="14">
        <v>17170</v>
      </c>
      <c r="AA10" s="14">
        <v>9972</v>
      </c>
      <c r="AB10" s="14">
        <v>10947</v>
      </c>
      <c r="AC10" s="14">
        <v>14311</v>
      </c>
      <c r="AD10" s="14">
        <v>16574</v>
      </c>
      <c r="AE10" s="14">
        <v>8200</v>
      </c>
      <c r="AF10" s="14">
        <v>11889</v>
      </c>
      <c r="AG10" s="14">
        <v>12876</v>
      </c>
      <c r="AH10" s="14">
        <v>12578</v>
      </c>
      <c r="AI10" s="14">
        <v>4646</v>
      </c>
      <c r="AJ10" s="14">
        <v>11472</v>
      </c>
      <c r="AK10" s="14">
        <v>14772</v>
      </c>
      <c r="AL10" s="14">
        <v>14636</v>
      </c>
    </row>
    <row r="11" spans="1:38" x14ac:dyDescent="0.25">
      <c r="A11" s="11" t="s">
        <v>68</v>
      </c>
      <c r="B11" s="14">
        <f t="shared" ref="B11" si="0">SUM(B5:B10)</f>
        <v>7333719.7116600005</v>
      </c>
      <c r="C11" s="14">
        <f t="shared" ref="C11:AL11" si="1">SUM(C5:C10)</f>
        <v>7020471.5060900003</v>
      </c>
      <c r="D11" s="14">
        <f t="shared" si="1"/>
        <v>6358678.7938700011</v>
      </c>
      <c r="E11" s="14">
        <f t="shared" si="1"/>
        <v>6139964.2606800003</v>
      </c>
      <c r="F11" s="14">
        <f t="shared" si="1"/>
        <v>6370281.444769999</v>
      </c>
      <c r="G11" s="14">
        <f t="shared" si="1"/>
        <v>5766096.4749400001</v>
      </c>
      <c r="H11" s="14">
        <f t="shared" si="1"/>
        <v>5528439.65723</v>
      </c>
      <c r="I11" s="14">
        <f t="shared" si="1"/>
        <v>4593107.93004</v>
      </c>
      <c r="J11" s="14">
        <f t="shared" si="1"/>
        <v>4681755.4930865923</v>
      </c>
      <c r="K11" s="14">
        <f t="shared" si="1"/>
        <v>4529825.5999999996</v>
      </c>
      <c r="L11" s="14">
        <f t="shared" si="1"/>
        <v>4395575.33</v>
      </c>
      <c r="M11" s="14">
        <f t="shared" si="1"/>
        <v>4125730.87</v>
      </c>
      <c r="N11" s="14">
        <f t="shared" si="1"/>
        <v>3931798.1669800002</v>
      </c>
      <c r="O11" s="14">
        <f t="shared" si="1"/>
        <v>3928203.9600000004</v>
      </c>
      <c r="P11" s="14">
        <f t="shared" si="1"/>
        <v>3843871.4799999995</v>
      </c>
      <c r="Q11" s="14">
        <f t="shared" si="1"/>
        <v>3649610.6599999997</v>
      </c>
      <c r="R11" s="14">
        <f t="shared" si="1"/>
        <v>3447418.0199999991</v>
      </c>
      <c r="S11" s="14">
        <f t="shared" si="1"/>
        <v>3427781.85</v>
      </c>
      <c r="T11" s="14">
        <f t="shared" si="1"/>
        <v>3156067.84</v>
      </c>
      <c r="U11" s="14">
        <f t="shared" si="1"/>
        <v>2759072</v>
      </c>
      <c r="V11" s="14">
        <f t="shared" si="1"/>
        <v>2721674</v>
      </c>
      <c r="W11" s="14">
        <f t="shared" si="1"/>
        <v>2685844</v>
      </c>
      <c r="X11" s="14">
        <f t="shared" si="1"/>
        <v>2502458</v>
      </c>
      <c r="Y11" s="14">
        <f t="shared" si="1"/>
        <v>2318371</v>
      </c>
      <c r="Z11" s="14">
        <f t="shared" si="1"/>
        <v>2366388</v>
      </c>
      <c r="AA11" s="14">
        <f t="shared" si="1"/>
        <v>2272317</v>
      </c>
      <c r="AB11" s="14">
        <f t="shared" si="1"/>
        <v>2056204</v>
      </c>
      <c r="AC11" s="14">
        <f t="shared" si="1"/>
        <v>1915939</v>
      </c>
      <c r="AD11" s="14">
        <f t="shared" si="1"/>
        <v>1837489</v>
      </c>
      <c r="AE11" s="14">
        <f t="shared" si="1"/>
        <v>1903575</v>
      </c>
      <c r="AF11" s="14">
        <f t="shared" si="1"/>
        <v>1601939</v>
      </c>
      <c r="AG11" s="14">
        <f t="shared" si="1"/>
        <v>1637130</v>
      </c>
      <c r="AH11" s="14">
        <f t="shared" si="1"/>
        <v>1581484</v>
      </c>
      <c r="AI11" s="14">
        <f t="shared" si="1"/>
        <v>1693864</v>
      </c>
      <c r="AJ11" s="14">
        <f t="shared" si="1"/>
        <v>1558119</v>
      </c>
      <c r="AK11" s="14">
        <f t="shared" si="1"/>
        <v>1546091</v>
      </c>
      <c r="AL11" s="14">
        <f t="shared" si="1"/>
        <v>1558228</v>
      </c>
    </row>
    <row r="12" spans="1:38" x14ac:dyDescent="0.25">
      <c r="A12" s="11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</row>
    <row r="13" spans="1:38" x14ac:dyDescent="0.25">
      <c r="A13" s="11" t="s">
        <v>69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  <row r="14" spans="1:38" x14ac:dyDescent="0.25">
      <c r="A14" s="11" t="s">
        <v>70</v>
      </c>
      <c r="B14" s="14">
        <v>26967.053619999999</v>
      </c>
      <c r="C14" s="14">
        <v>25753.058619999996</v>
      </c>
      <c r="D14" s="14">
        <v>29331.488689999998</v>
      </c>
      <c r="E14" s="14">
        <v>30594.962420000003</v>
      </c>
      <c r="F14" s="14">
        <v>30850.200370000002</v>
      </c>
      <c r="G14" s="14">
        <v>30000.933109999998</v>
      </c>
      <c r="H14" s="14">
        <v>28317.63852</v>
      </c>
      <c r="I14" s="14">
        <v>26034.106549999997</v>
      </c>
      <c r="J14" s="14">
        <v>24371.39544</v>
      </c>
      <c r="K14" s="14">
        <v>25770.34</v>
      </c>
      <c r="L14" s="14">
        <v>33368.769999999997</v>
      </c>
      <c r="M14" s="14">
        <v>33398.53</v>
      </c>
      <c r="N14" s="14">
        <v>29972.194749999999</v>
      </c>
      <c r="O14" s="14">
        <v>29214.68</v>
      </c>
      <c r="P14" s="14">
        <v>27946.97</v>
      </c>
      <c r="Q14" s="14">
        <v>26473.9</v>
      </c>
      <c r="R14" s="14">
        <v>25076.16</v>
      </c>
      <c r="S14" s="14">
        <v>23007.29</v>
      </c>
      <c r="T14" s="14">
        <v>20281.13</v>
      </c>
      <c r="U14" s="14">
        <v>23061</v>
      </c>
      <c r="V14" s="14">
        <v>23230</v>
      </c>
      <c r="W14" s="14">
        <v>18730</v>
      </c>
      <c r="X14" s="14">
        <v>18670</v>
      </c>
      <c r="Y14" s="14">
        <v>17620</v>
      </c>
      <c r="Z14" s="14">
        <v>18120</v>
      </c>
      <c r="AA14" s="14">
        <v>14116</v>
      </c>
      <c r="AB14" s="14">
        <v>12649</v>
      </c>
      <c r="AC14" s="14">
        <v>11841</v>
      </c>
      <c r="AD14" s="14">
        <v>10992</v>
      </c>
      <c r="AE14" s="14">
        <v>10763</v>
      </c>
      <c r="AF14" s="14">
        <v>10276</v>
      </c>
      <c r="AG14" s="14">
        <v>9851</v>
      </c>
      <c r="AH14" s="14">
        <v>10782</v>
      </c>
      <c r="AI14" s="14">
        <v>11010</v>
      </c>
      <c r="AJ14" s="14">
        <v>10349</v>
      </c>
      <c r="AK14" s="14">
        <v>9987</v>
      </c>
      <c r="AL14" s="14">
        <v>8758</v>
      </c>
    </row>
    <row r="15" spans="1:38" x14ac:dyDescent="0.25">
      <c r="A15" s="11" t="s">
        <v>65</v>
      </c>
      <c r="B15" s="14">
        <v>97508.222480000011</v>
      </c>
      <c r="C15" s="14">
        <v>111547.91821</v>
      </c>
      <c r="D15" s="14">
        <v>102188.93741000001</v>
      </c>
      <c r="E15" s="14">
        <v>71493.988920000003</v>
      </c>
      <c r="F15" s="14">
        <v>67255.28499</v>
      </c>
      <c r="G15" s="14">
        <v>58303.885490000001</v>
      </c>
      <c r="H15" s="14">
        <v>55531.874929999998</v>
      </c>
      <c r="I15" s="14">
        <v>54936.77824</v>
      </c>
      <c r="J15" s="14">
        <v>52842.35168</v>
      </c>
      <c r="K15" s="14">
        <v>44577.83</v>
      </c>
      <c r="L15" s="14">
        <v>38879.800000000003</v>
      </c>
      <c r="M15" s="14">
        <v>36126.44</v>
      </c>
      <c r="N15" s="14">
        <v>34682.738469999997</v>
      </c>
      <c r="O15" s="14">
        <v>34292.589999999997</v>
      </c>
      <c r="P15" s="14">
        <v>33161.769999999997</v>
      </c>
      <c r="Q15" s="14">
        <v>30001.89</v>
      </c>
      <c r="R15" s="14">
        <v>24301.7</v>
      </c>
      <c r="S15" s="14">
        <v>22963.45</v>
      </c>
      <c r="T15" s="14">
        <v>20855.599999999999</v>
      </c>
      <c r="U15" s="14">
        <v>25629</v>
      </c>
      <c r="V15" s="14">
        <v>23861</v>
      </c>
      <c r="W15" s="14">
        <v>23156</v>
      </c>
      <c r="X15" s="14">
        <v>19637</v>
      </c>
      <c r="Y15" s="14">
        <v>18292</v>
      </c>
      <c r="Z15" s="14">
        <v>20241</v>
      </c>
      <c r="AA15" s="14">
        <v>17330</v>
      </c>
      <c r="AB15" s="14">
        <v>15585</v>
      </c>
      <c r="AC15" s="14">
        <v>14067</v>
      </c>
      <c r="AD15" s="14">
        <v>12552</v>
      </c>
      <c r="AE15" s="14">
        <v>11859</v>
      </c>
      <c r="AF15" s="14">
        <v>11202</v>
      </c>
      <c r="AG15" s="14">
        <v>10515</v>
      </c>
      <c r="AH15" s="14">
        <v>10223</v>
      </c>
      <c r="AI15" s="14">
        <v>9614</v>
      </c>
      <c r="AJ15" s="14">
        <v>66609</v>
      </c>
      <c r="AK15" s="14">
        <v>25444</v>
      </c>
      <c r="AL15" s="14">
        <v>45373</v>
      </c>
    </row>
    <row r="16" spans="1:38" x14ac:dyDescent="0.25">
      <c r="A16" s="11" t="s">
        <v>71</v>
      </c>
      <c r="B16" s="14">
        <v>37462.540259999994</v>
      </c>
      <c r="C16" s="14">
        <v>34604.558669999991</v>
      </c>
      <c r="D16" s="14">
        <v>19656.61807</v>
      </c>
      <c r="E16" s="14">
        <v>19677.787069999998</v>
      </c>
      <c r="F16" s="14">
        <v>21153.753499999999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</row>
    <row r="17" spans="1:38" x14ac:dyDescent="0.25">
      <c r="A17" s="11" t="s">
        <v>72</v>
      </c>
      <c r="B17" s="14">
        <v>354668.57841999998</v>
      </c>
      <c r="C17" s="14">
        <v>352350.08500999992</v>
      </c>
      <c r="D17" s="14">
        <v>345424.32811</v>
      </c>
      <c r="E17" s="14">
        <v>340901.45899999997</v>
      </c>
      <c r="F17" s="14">
        <v>338365.53473999997</v>
      </c>
      <c r="G17" s="14">
        <v>334910.59327999997</v>
      </c>
      <c r="H17" s="14">
        <v>329431.52207000001</v>
      </c>
      <c r="I17" s="14">
        <v>2008.7961600000001</v>
      </c>
      <c r="J17" s="14">
        <v>2352.5800099999997</v>
      </c>
      <c r="K17" s="14">
        <v>2483.86</v>
      </c>
      <c r="L17" s="14">
        <v>2598.71</v>
      </c>
      <c r="M17" s="14">
        <v>2598.86</v>
      </c>
      <c r="N17" s="14">
        <v>3091.86618</v>
      </c>
      <c r="O17" s="14">
        <v>5245.9</v>
      </c>
      <c r="P17" s="14">
        <v>4972.79</v>
      </c>
      <c r="Q17" s="14">
        <v>5510.88</v>
      </c>
      <c r="R17" s="14">
        <v>5769.83</v>
      </c>
      <c r="S17" s="14">
        <v>4887.38</v>
      </c>
      <c r="T17" s="14">
        <v>4035.42</v>
      </c>
      <c r="U17" s="14">
        <v>3489</v>
      </c>
      <c r="V17" s="14">
        <v>2290</v>
      </c>
      <c r="W17" s="14">
        <v>2613</v>
      </c>
      <c r="X17" s="14">
        <v>2249</v>
      </c>
      <c r="Y17" s="14">
        <v>2119</v>
      </c>
      <c r="Z17" s="14">
        <v>2114</v>
      </c>
      <c r="AA17" s="14">
        <v>1923</v>
      </c>
      <c r="AB17" s="14">
        <v>1917</v>
      </c>
      <c r="AC17" s="14">
        <v>1943</v>
      </c>
      <c r="AD17" s="14">
        <v>1782</v>
      </c>
      <c r="AE17" s="14">
        <v>728</v>
      </c>
      <c r="AF17" s="14">
        <v>715</v>
      </c>
      <c r="AG17" s="14">
        <v>868</v>
      </c>
      <c r="AH17" s="14">
        <v>1146</v>
      </c>
      <c r="AI17" s="14">
        <v>1178</v>
      </c>
      <c r="AJ17" s="14">
        <v>1168</v>
      </c>
      <c r="AK17" s="14">
        <v>1042</v>
      </c>
      <c r="AL17" s="14">
        <v>974</v>
      </c>
    </row>
    <row r="18" spans="1:38" x14ac:dyDescent="0.25">
      <c r="A18" s="11" t="s">
        <v>73</v>
      </c>
      <c r="B18" s="14">
        <v>8180.2265270000398</v>
      </c>
      <c r="C18" s="14">
        <v>4.1000008583068847E-5</v>
      </c>
      <c r="D18" s="14">
        <v>3.3999994397163391E-5</v>
      </c>
      <c r="E18" s="14">
        <v>3289.1981164999975</v>
      </c>
      <c r="F18" s="14">
        <v>3289.198112499982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</row>
    <row r="19" spans="1:38" x14ac:dyDescent="0.25">
      <c r="A19" s="11" t="s">
        <v>74</v>
      </c>
      <c r="B19" s="14">
        <v>1850360.8917600005</v>
      </c>
      <c r="C19" s="14">
        <v>1859220.401240001</v>
      </c>
      <c r="D19" s="14">
        <v>1817792.2026300016</v>
      </c>
      <c r="E19" s="14">
        <v>1780195.6778199992</v>
      </c>
      <c r="F19" s="14">
        <v>1769798.1110099994</v>
      </c>
      <c r="G19" s="14">
        <v>1777735.222619998</v>
      </c>
      <c r="H19" s="14">
        <v>1761701.7397999999</v>
      </c>
      <c r="I19" s="14">
        <v>1659837.5998699991</v>
      </c>
      <c r="J19" s="14">
        <v>1624707.0432299993</v>
      </c>
      <c r="K19" s="14">
        <v>1546960.28</v>
      </c>
      <c r="L19" s="14">
        <v>1446531.51</v>
      </c>
      <c r="M19" s="14">
        <v>1368359.39</v>
      </c>
      <c r="N19" s="14">
        <v>1306937.3728200002</v>
      </c>
      <c r="O19" s="14">
        <v>1276275.92</v>
      </c>
      <c r="P19" s="14">
        <v>1212883.97</v>
      </c>
      <c r="Q19" s="14">
        <v>1114876.47</v>
      </c>
      <c r="R19" s="14">
        <v>1049967.3899999999</v>
      </c>
      <c r="S19" s="14">
        <v>1006606.36</v>
      </c>
      <c r="T19" s="14">
        <v>950189.66</v>
      </c>
      <c r="U19" s="14">
        <v>888662</v>
      </c>
      <c r="V19" s="14">
        <v>835302</v>
      </c>
      <c r="W19" s="14">
        <v>801985</v>
      </c>
      <c r="X19" s="14">
        <v>728262</v>
      </c>
      <c r="Y19" s="14">
        <v>691991</v>
      </c>
      <c r="Z19" s="14">
        <v>665690</v>
      </c>
      <c r="AA19" s="14">
        <v>648360</v>
      </c>
      <c r="AB19" s="14">
        <v>610404</v>
      </c>
      <c r="AC19" s="14">
        <v>583491</v>
      </c>
      <c r="AD19" s="14">
        <v>554796</v>
      </c>
      <c r="AE19" s="14">
        <v>536629</v>
      </c>
      <c r="AF19" s="14">
        <v>518411</v>
      </c>
      <c r="AG19" s="14">
        <v>499337</v>
      </c>
      <c r="AH19" s="14">
        <v>475099</v>
      </c>
      <c r="AI19" s="14">
        <v>454322</v>
      </c>
      <c r="AJ19" s="14">
        <v>422083</v>
      </c>
      <c r="AK19" s="14">
        <v>397236</v>
      </c>
      <c r="AL19" s="14">
        <v>376808</v>
      </c>
    </row>
    <row r="20" spans="1:38" x14ac:dyDescent="0.25">
      <c r="A20" s="11" t="s">
        <v>75</v>
      </c>
      <c r="B20" s="14">
        <v>1263430.34849</v>
      </c>
      <c r="C20" s="14">
        <v>1261708.0779299997</v>
      </c>
      <c r="D20" s="14">
        <v>1255217.7131200002</v>
      </c>
      <c r="E20" s="14">
        <v>1253664.2404700001</v>
      </c>
      <c r="F20" s="14">
        <v>1251215.9633999998</v>
      </c>
      <c r="G20" s="14">
        <v>1245440.7990299996</v>
      </c>
      <c r="H20" s="14">
        <v>1246909.8891399996</v>
      </c>
      <c r="I20" s="14">
        <v>1204452.42973</v>
      </c>
      <c r="J20" s="14">
        <v>1202545.4384300003</v>
      </c>
      <c r="K20" s="14">
        <v>1202387.58</v>
      </c>
      <c r="L20" s="14">
        <v>1199306.1599999999</v>
      </c>
      <c r="M20" s="14">
        <v>1193602.2</v>
      </c>
      <c r="N20" s="14">
        <v>1190325.6418200003</v>
      </c>
      <c r="O20" s="14">
        <v>1191016.1299999999</v>
      </c>
      <c r="P20" s="14">
        <v>1186998.22</v>
      </c>
      <c r="Q20" s="14">
        <v>1181935.1599999999</v>
      </c>
      <c r="R20" s="14">
        <v>1179056.8600000001</v>
      </c>
      <c r="S20" s="14">
        <v>1174056.6299999999</v>
      </c>
      <c r="T20" s="14">
        <v>1168421.6100000001</v>
      </c>
      <c r="U20" s="14">
        <v>1161858</v>
      </c>
      <c r="V20" s="14">
        <v>1169021</v>
      </c>
      <c r="W20" s="14">
        <v>1166873</v>
      </c>
      <c r="X20" s="14">
        <v>1123010</v>
      </c>
      <c r="Y20" s="14">
        <v>1122608</v>
      </c>
      <c r="Z20" s="14">
        <v>1119448</v>
      </c>
      <c r="AA20" s="14">
        <v>1125277</v>
      </c>
      <c r="AB20" s="14">
        <v>1130294</v>
      </c>
      <c r="AC20" s="14">
        <v>1136220</v>
      </c>
      <c r="AD20" s="14">
        <v>1141000</v>
      </c>
      <c r="AE20" s="14">
        <v>1150539</v>
      </c>
      <c r="AF20" s="14">
        <v>1156102</v>
      </c>
      <c r="AG20" s="14">
        <v>1158418</v>
      </c>
      <c r="AH20" s="14">
        <v>1164348</v>
      </c>
      <c r="AI20" s="14">
        <v>1170198</v>
      </c>
      <c r="AJ20" s="14">
        <v>1127769</v>
      </c>
      <c r="AK20" s="14">
        <v>1128613</v>
      </c>
      <c r="AL20" s="14">
        <v>1130988</v>
      </c>
    </row>
    <row r="21" spans="1:38" x14ac:dyDescent="0.25">
      <c r="A21" s="11" t="s">
        <v>68</v>
      </c>
      <c r="B21" s="14">
        <f t="shared" ref="B21:G21" si="2">+SUM(B14:B20)</f>
        <v>3638577.8615570003</v>
      </c>
      <c r="C21" s="14">
        <f t="shared" si="2"/>
        <v>3645184.0997210005</v>
      </c>
      <c r="D21" s="14">
        <f t="shared" si="2"/>
        <v>3569611.2880640021</v>
      </c>
      <c r="E21" s="14">
        <f t="shared" si="2"/>
        <v>3499817.3138164994</v>
      </c>
      <c r="F21" s="14">
        <f t="shared" si="2"/>
        <v>3481928.0461224993</v>
      </c>
      <c r="G21" s="14">
        <f t="shared" si="2"/>
        <v>3446391.4335299972</v>
      </c>
      <c r="H21" s="14">
        <f t="shared" ref="H21:AL21" si="3">+SUM(H14:H20)</f>
        <v>3421892.6644599997</v>
      </c>
      <c r="I21" s="14">
        <f t="shared" si="3"/>
        <v>2947269.710549999</v>
      </c>
      <c r="J21" s="14">
        <f t="shared" si="3"/>
        <v>2906818.8087899997</v>
      </c>
      <c r="K21" s="14">
        <f t="shared" si="3"/>
        <v>2822179.89</v>
      </c>
      <c r="L21" s="14">
        <f t="shared" si="3"/>
        <v>2720684.95</v>
      </c>
      <c r="M21" s="14">
        <f t="shared" si="3"/>
        <v>2634085.42</v>
      </c>
      <c r="N21" s="14">
        <f t="shared" si="3"/>
        <v>2565009.8140400006</v>
      </c>
      <c r="O21" s="14">
        <f t="shared" si="3"/>
        <v>2536045.2199999997</v>
      </c>
      <c r="P21" s="14">
        <f t="shared" si="3"/>
        <v>2465963.7199999997</v>
      </c>
      <c r="Q21" s="14">
        <f t="shared" si="3"/>
        <v>2358798.2999999998</v>
      </c>
      <c r="R21" s="14">
        <f t="shared" si="3"/>
        <v>2284171.94</v>
      </c>
      <c r="S21" s="14">
        <f t="shared" si="3"/>
        <v>2231521.11</v>
      </c>
      <c r="T21" s="14">
        <f t="shared" si="3"/>
        <v>2163783.42</v>
      </c>
      <c r="U21" s="14">
        <f t="shared" si="3"/>
        <v>2102699</v>
      </c>
      <c r="V21" s="14">
        <f t="shared" si="3"/>
        <v>2053704</v>
      </c>
      <c r="W21" s="14">
        <f t="shared" si="3"/>
        <v>2013357</v>
      </c>
      <c r="X21" s="14">
        <f t="shared" si="3"/>
        <v>1891828</v>
      </c>
      <c r="Y21" s="14">
        <f t="shared" si="3"/>
        <v>1852630</v>
      </c>
      <c r="Z21" s="14">
        <f t="shared" si="3"/>
        <v>1825613</v>
      </c>
      <c r="AA21" s="14">
        <f t="shared" si="3"/>
        <v>1807006</v>
      </c>
      <c r="AB21" s="14">
        <f t="shared" si="3"/>
        <v>1770849</v>
      </c>
      <c r="AC21" s="14">
        <f t="shared" si="3"/>
        <v>1747562</v>
      </c>
      <c r="AD21" s="14">
        <f t="shared" si="3"/>
        <v>1721122</v>
      </c>
      <c r="AE21" s="14">
        <f t="shared" si="3"/>
        <v>1710518</v>
      </c>
      <c r="AF21" s="14">
        <f t="shared" si="3"/>
        <v>1696706</v>
      </c>
      <c r="AG21" s="14">
        <f t="shared" si="3"/>
        <v>1678989</v>
      </c>
      <c r="AH21" s="14">
        <f t="shared" si="3"/>
        <v>1661598</v>
      </c>
      <c r="AI21" s="14">
        <f t="shared" si="3"/>
        <v>1646322</v>
      </c>
      <c r="AJ21" s="14">
        <f t="shared" si="3"/>
        <v>1627978</v>
      </c>
      <c r="AK21" s="14">
        <f t="shared" si="3"/>
        <v>1562322</v>
      </c>
      <c r="AL21" s="14">
        <f t="shared" si="3"/>
        <v>1562901</v>
      </c>
    </row>
    <row r="22" spans="1:38" x14ac:dyDescent="0.25">
      <c r="A22" s="1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</row>
    <row r="23" spans="1:38" x14ac:dyDescent="0.25">
      <c r="A23" s="11" t="s">
        <v>58</v>
      </c>
      <c r="B23" s="14">
        <f t="shared" ref="B23:G23" si="4">+B21+B11</f>
        <v>10972297.573217001</v>
      </c>
      <c r="C23" s="14">
        <f t="shared" si="4"/>
        <v>10665655.605811</v>
      </c>
      <c r="D23" s="14">
        <f t="shared" si="4"/>
        <v>9928290.0819340032</v>
      </c>
      <c r="E23" s="14">
        <f t="shared" si="4"/>
        <v>9639781.5744965002</v>
      </c>
      <c r="F23" s="14">
        <f t="shared" si="4"/>
        <v>9852209.4908924978</v>
      </c>
      <c r="G23" s="14">
        <f t="shared" si="4"/>
        <v>9212487.9084699973</v>
      </c>
      <c r="H23" s="14">
        <f t="shared" ref="H23:AL23" si="5">+H21+H11</f>
        <v>8950332.3216900006</v>
      </c>
      <c r="I23" s="14">
        <f t="shared" si="5"/>
        <v>7540377.640589999</v>
      </c>
      <c r="J23" s="14">
        <f t="shared" si="5"/>
        <v>7588574.3018765915</v>
      </c>
      <c r="K23" s="14">
        <f t="shared" si="5"/>
        <v>7352005.4900000002</v>
      </c>
      <c r="L23" s="14">
        <f t="shared" si="5"/>
        <v>7116260.2800000003</v>
      </c>
      <c r="M23" s="14">
        <f t="shared" si="5"/>
        <v>6759816.29</v>
      </c>
      <c r="N23" s="14">
        <f t="shared" si="5"/>
        <v>6496807.9810200008</v>
      </c>
      <c r="O23" s="14">
        <f t="shared" si="5"/>
        <v>6464249.1799999997</v>
      </c>
      <c r="P23" s="14">
        <f t="shared" si="5"/>
        <v>6309835.1999999993</v>
      </c>
      <c r="Q23" s="14">
        <f t="shared" si="5"/>
        <v>6008408.959999999</v>
      </c>
      <c r="R23" s="14">
        <f t="shared" si="5"/>
        <v>5731589.959999999</v>
      </c>
      <c r="S23" s="14">
        <f t="shared" si="5"/>
        <v>5659302.96</v>
      </c>
      <c r="T23" s="14">
        <f t="shared" si="5"/>
        <v>5319851.26</v>
      </c>
      <c r="U23" s="14">
        <f t="shared" si="5"/>
        <v>4861771</v>
      </c>
      <c r="V23" s="14">
        <f t="shared" si="5"/>
        <v>4775378</v>
      </c>
      <c r="W23" s="14">
        <f t="shared" si="5"/>
        <v>4699201</v>
      </c>
      <c r="X23" s="14">
        <f t="shared" si="5"/>
        <v>4394286</v>
      </c>
      <c r="Y23" s="14">
        <f t="shared" si="5"/>
        <v>4171001</v>
      </c>
      <c r="Z23" s="14">
        <f t="shared" si="5"/>
        <v>4192001</v>
      </c>
      <c r="AA23" s="14">
        <f t="shared" si="5"/>
        <v>4079323</v>
      </c>
      <c r="AB23" s="14">
        <f t="shared" si="5"/>
        <v>3827053</v>
      </c>
      <c r="AC23" s="14">
        <f t="shared" si="5"/>
        <v>3663501</v>
      </c>
      <c r="AD23" s="14">
        <f t="shared" si="5"/>
        <v>3558611</v>
      </c>
      <c r="AE23" s="14">
        <f t="shared" si="5"/>
        <v>3614093</v>
      </c>
      <c r="AF23" s="14">
        <f t="shared" si="5"/>
        <v>3298645</v>
      </c>
      <c r="AG23" s="14">
        <f t="shared" si="5"/>
        <v>3316119</v>
      </c>
      <c r="AH23" s="14">
        <f t="shared" si="5"/>
        <v>3243082</v>
      </c>
      <c r="AI23" s="14">
        <f t="shared" si="5"/>
        <v>3340186</v>
      </c>
      <c r="AJ23" s="14">
        <f t="shared" si="5"/>
        <v>3186097</v>
      </c>
      <c r="AK23" s="14">
        <f t="shared" si="5"/>
        <v>3108413</v>
      </c>
      <c r="AL23" s="14">
        <f t="shared" si="5"/>
        <v>3121129</v>
      </c>
    </row>
    <row r="24" spans="1:38" x14ac:dyDescent="0.25">
      <c r="A24"/>
      <c r="B24"/>
      <c r="C24"/>
      <c r="D24"/>
    </row>
    <row r="25" spans="1:38" x14ac:dyDescent="0.25">
      <c r="A25" s="7" t="s">
        <v>54</v>
      </c>
    </row>
    <row r="26" spans="1:38" x14ac:dyDescent="0.25"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38" x14ac:dyDescent="0.25"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8" x14ac:dyDescent="0.25"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38" x14ac:dyDescent="0.25"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38" x14ac:dyDescent="0.25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38" x14ac:dyDescent="0.25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38" x14ac:dyDescent="0.25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5:20" x14ac:dyDescent="0.25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5:20" x14ac:dyDescent="0.25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5:20" x14ac:dyDescent="0.25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5:20" x14ac:dyDescent="0.25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5:20" x14ac:dyDescent="0.25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5:20" x14ac:dyDescent="0.25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5:20" x14ac:dyDescent="0.25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5:20" x14ac:dyDescent="0.25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5:20" x14ac:dyDescent="0.25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5:20" x14ac:dyDescent="0.25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5:20" x14ac:dyDescent="0.25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5:20" x14ac:dyDescent="0.25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5:20" x14ac:dyDescent="0.25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5:20" x14ac:dyDescent="0.25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5:20" x14ac:dyDescent="0.25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5:20" x14ac:dyDescent="0.25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5:15" x14ac:dyDescent="0.25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5:15" x14ac:dyDescent="0.25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5:15" x14ac:dyDescent="0.25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5:15" x14ac:dyDescent="0.25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5:15" x14ac:dyDescent="0.25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5:15" x14ac:dyDescent="0.25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5:15" x14ac:dyDescent="0.25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5:15" x14ac:dyDescent="0.25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5:15" x14ac:dyDescent="0.25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5:15" x14ac:dyDescent="0.25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5:15" x14ac:dyDescent="0.25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5:15" x14ac:dyDescent="0.2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5:15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</sheetData>
  <pageMargins left="0.78740157499999996" right="0.78740157499999996" top="0.984251969" bottom="0.984251969" header="0.4921259845" footer="0.492125984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63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8.42578125" style="7" bestFit="1" customWidth="1"/>
    <col min="2" max="4" width="9.85546875" style="7" customWidth="1"/>
    <col min="261" max="261" width="38.42578125" bestFit="1" customWidth="1"/>
    <col min="517" max="517" width="38.42578125" bestFit="1" customWidth="1"/>
    <col min="773" max="773" width="38.42578125" bestFit="1" customWidth="1"/>
    <col min="1029" max="1029" width="38.42578125" bestFit="1" customWidth="1"/>
    <col min="1285" max="1285" width="38.42578125" bestFit="1" customWidth="1"/>
    <col min="1541" max="1541" width="38.42578125" bestFit="1" customWidth="1"/>
    <col min="1797" max="1797" width="38.42578125" bestFit="1" customWidth="1"/>
    <col min="2053" max="2053" width="38.42578125" bestFit="1" customWidth="1"/>
    <col min="2309" max="2309" width="38.42578125" bestFit="1" customWidth="1"/>
    <col min="2565" max="2565" width="38.42578125" bestFit="1" customWidth="1"/>
    <col min="2821" max="2821" width="38.42578125" bestFit="1" customWidth="1"/>
    <col min="3077" max="3077" width="38.42578125" bestFit="1" customWidth="1"/>
    <col min="3333" max="3333" width="38.42578125" bestFit="1" customWidth="1"/>
    <col min="3589" max="3589" width="38.42578125" bestFit="1" customWidth="1"/>
    <col min="3845" max="3845" width="38.42578125" bestFit="1" customWidth="1"/>
    <col min="4101" max="4101" width="38.42578125" bestFit="1" customWidth="1"/>
    <col min="4357" max="4357" width="38.42578125" bestFit="1" customWidth="1"/>
    <col min="4613" max="4613" width="38.42578125" bestFit="1" customWidth="1"/>
    <col min="4869" max="4869" width="38.42578125" bestFit="1" customWidth="1"/>
    <col min="5125" max="5125" width="38.42578125" bestFit="1" customWidth="1"/>
    <col min="5381" max="5381" width="38.42578125" bestFit="1" customWidth="1"/>
    <col min="5637" max="5637" width="38.42578125" bestFit="1" customWidth="1"/>
    <col min="5893" max="5893" width="38.42578125" bestFit="1" customWidth="1"/>
    <col min="6149" max="6149" width="38.42578125" bestFit="1" customWidth="1"/>
    <col min="6405" max="6405" width="38.42578125" bestFit="1" customWidth="1"/>
    <col min="6661" max="6661" width="38.42578125" bestFit="1" customWidth="1"/>
    <col min="6917" max="6917" width="38.42578125" bestFit="1" customWidth="1"/>
    <col min="7173" max="7173" width="38.42578125" bestFit="1" customWidth="1"/>
    <col min="7429" max="7429" width="38.42578125" bestFit="1" customWidth="1"/>
    <col min="7685" max="7685" width="38.42578125" bestFit="1" customWidth="1"/>
    <col min="7941" max="7941" width="38.42578125" bestFit="1" customWidth="1"/>
    <col min="8197" max="8197" width="38.42578125" bestFit="1" customWidth="1"/>
    <col min="8453" max="8453" width="38.42578125" bestFit="1" customWidth="1"/>
    <col min="8709" max="8709" width="38.42578125" bestFit="1" customWidth="1"/>
    <col min="8965" max="8965" width="38.42578125" bestFit="1" customWidth="1"/>
    <col min="9221" max="9221" width="38.42578125" bestFit="1" customWidth="1"/>
    <col min="9477" max="9477" width="38.42578125" bestFit="1" customWidth="1"/>
    <col min="9733" max="9733" width="38.42578125" bestFit="1" customWidth="1"/>
    <col min="9989" max="9989" width="38.42578125" bestFit="1" customWidth="1"/>
    <col min="10245" max="10245" width="38.42578125" bestFit="1" customWidth="1"/>
    <col min="10501" max="10501" width="38.42578125" bestFit="1" customWidth="1"/>
    <col min="10757" max="10757" width="38.42578125" bestFit="1" customWidth="1"/>
    <col min="11013" max="11013" width="38.42578125" bestFit="1" customWidth="1"/>
    <col min="11269" max="11269" width="38.42578125" bestFit="1" customWidth="1"/>
    <col min="11525" max="11525" width="38.42578125" bestFit="1" customWidth="1"/>
    <col min="11781" max="11781" width="38.42578125" bestFit="1" customWidth="1"/>
    <col min="12037" max="12037" width="38.42578125" bestFit="1" customWidth="1"/>
    <col min="12293" max="12293" width="38.42578125" bestFit="1" customWidth="1"/>
    <col min="12549" max="12549" width="38.42578125" bestFit="1" customWidth="1"/>
    <col min="12805" max="12805" width="38.42578125" bestFit="1" customWidth="1"/>
    <col min="13061" max="13061" width="38.42578125" bestFit="1" customWidth="1"/>
    <col min="13317" max="13317" width="38.42578125" bestFit="1" customWidth="1"/>
    <col min="13573" max="13573" width="38.42578125" bestFit="1" customWidth="1"/>
    <col min="13829" max="13829" width="38.42578125" bestFit="1" customWidth="1"/>
    <col min="14085" max="14085" width="38.42578125" bestFit="1" customWidth="1"/>
    <col min="14341" max="14341" width="38.42578125" bestFit="1" customWidth="1"/>
    <col min="14597" max="14597" width="38.42578125" bestFit="1" customWidth="1"/>
    <col min="14853" max="14853" width="38.42578125" bestFit="1" customWidth="1"/>
    <col min="15109" max="15109" width="38.42578125" bestFit="1" customWidth="1"/>
    <col min="15365" max="15365" width="38.42578125" bestFit="1" customWidth="1"/>
    <col min="15621" max="15621" width="38.42578125" bestFit="1" customWidth="1"/>
    <col min="15877" max="15877" width="38.42578125" bestFit="1" customWidth="1"/>
    <col min="16133" max="16133" width="38.42578125" bestFit="1" customWidth="1"/>
  </cols>
  <sheetData>
    <row r="1" spans="1:38" x14ac:dyDescent="0.25">
      <c r="A1" s="16" t="s">
        <v>76</v>
      </c>
      <c r="B1" s="18" t="s">
        <v>147</v>
      </c>
      <c r="C1" s="18" t="s">
        <v>146</v>
      </c>
      <c r="D1" s="18" t="s">
        <v>142</v>
      </c>
      <c r="E1" s="18" t="s">
        <v>140</v>
      </c>
      <c r="F1" s="18" t="s">
        <v>1</v>
      </c>
      <c r="G1" s="17" t="s">
        <v>2</v>
      </c>
      <c r="H1" s="10" t="s">
        <v>59</v>
      </c>
      <c r="I1" s="10" t="s">
        <v>4</v>
      </c>
      <c r="J1" s="10" t="s">
        <v>5</v>
      </c>
      <c r="K1" s="10" t="s">
        <v>6</v>
      </c>
      <c r="L1" s="10" t="s">
        <v>7</v>
      </c>
      <c r="M1" s="10" t="s">
        <v>8</v>
      </c>
      <c r="N1" s="10" t="s">
        <v>9</v>
      </c>
      <c r="O1" s="10" t="s">
        <v>10</v>
      </c>
      <c r="P1" s="10" t="s">
        <v>11</v>
      </c>
      <c r="Q1" s="10" t="s">
        <v>12</v>
      </c>
      <c r="R1" s="10" t="s">
        <v>13</v>
      </c>
      <c r="S1" s="10" t="s">
        <v>14</v>
      </c>
      <c r="T1" s="10" t="s">
        <v>15</v>
      </c>
      <c r="U1" s="10" t="s">
        <v>16</v>
      </c>
      <c r="V1" s="10" t="s">
        <v>17</v>
      </c>
      <c r="W1" s="10" t="s">
        <v>18</v>
      </c>
      <c r="X1" s="10" t="s">
        <v>19</v>
      </c>
      <c r="Y1" s="10" t="s">
        <v>20</v>
      </c>
      <c r="Z1" s="10" t="s">
        <v>21</v>
      </c>
      <c r="AA1" s="10" t="s">
        <v>22</v>
      </c>
      <c r="AB1" s="10" t="s">
        <v>23</v>
      </c>
      <c r="AC1" s="10" t="s">
        <v>24</v>
      </c>
      <c r="AD1" s="10" t="s">
        <v>25</v>
      </c>
      <c r="AE1" s="10" t="s">
        <v>26</v>
      </c>
      <c r="AF1" s="10" t="s">
        <v>27</v>
      </c>
      <c r="AG1" s="10" t="s">
        <v>28</v>
      </c>
      <c r="AH1" s="10" t="s">
        <v>29</v>
      </c>
      <c r="AI1" s="10" t="s">
        <v>30</v>
      </c>
      <c r="AJ1" s="10" t="s">
        <v>31</v>
      </c>
      <c r="AK1" s="10" t="s">
        <v>32</v>
      </c>
      <c r="AL1" s="10" t="s">
        <v>33</v>
      </c>
    </row>
    <row r="2" spans="1:38" x14ac:dyDescent="0.25">
      <c r="A2" s="11" t="s">
        <v>60</v>
      </c>
      <c r="B2" s="15"/>
      <c r="C2" s="15"/>
      <c r="D2" s="15"/>
      <c r="E2" s="15"/>
      <c r="F2" s="15"/>
      <c r="G2" s="1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x14ac:dyDescent="0.25">
      <c r="A3" s="11"/>
      <c r="B3" s="15"/>
      <c r="C3" s="15"/>
      <c r="D3" s="15"/>
      <c r="E3" s="15"/>
      <c r="F3" s="15"/>
      <c r="G3" s="1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x14ac:dyDescent="0.25">
      <c r="A4" s="11" t="s">
        <v>77</v>
      </c>
      <c r="B4" s="15"/>
      <c r="C4" s="15"/>
      <c r="D4" s="15"/>
      <c r="E4" s="15"/>
      <c r="F4" s="15"/>
      <c r="G4" s="1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x14ac:dyDescent="0.25">
      <c r="A5" s="11" t="s">
        <v>78</v>
      </c>
      <c r="B5" s="14">
        <v>3196508.0662500001</v>
      </c>
      <c r="C5" s="14">
        <v>3106937.1383499997</v>
      </c>
      <c r="D5" s="14">
        <v>2339320.1812399998</v>
      </c>
      <c r="E5" s="14">
        <v>2232219.0502800001</v>
      </c>
      <c r="F5" s="14">
        <v>2784446.0045399996</v>
      </c>
      <c r="G5" s="14">
        <v>2653236.5114799999</v>
      </c>
      <c r="H5" s="14">
        <v>2279946.1875800006</v>
      </c>
      <c r="I5" s="14">
        <v>1959369.7924000002</v>
      </c>
      <c r="J5" s="14">
        <v>2019929.0005399999</v>
      </c>
      <c r="K5" s="14">
        <v>2141273.91</v>
      </c>
      <c r="L5" s="14">
        <v>1862895.52</v>
      </c>
      <c r="M5" s="14">
        <v>1670110.53</v>
      </c>
      <c r="N5" s="14">
        <v>1832996.16</v>
      </c>
      <c r="O5" s="14">
        <v>1815687.05</v>
      </c>
      <c r="P5" s="14">
        <v>1558783.31</v>
      </c>
      <c r="Q5" s="14">
        <v>1396475.85</v>
      </c>
      <c r="R5" s="14">
        <v>1483477.48</v>
      </c>
      <c r="S5" s="14">
        <v>1615586.18</v>
      </c>
      <c r="T5" s="14">
        <v>1325003.6100000001</v>
      </c>
      <c r="U5" s="14">
        <v>1079108</v>
      </c>
      <c r="V5" s="14">
        <v>1157077</v>
      </c>
      <c r="W5" s="14">
        <v>1203382</v>
      </c>
      <c r="X5" s="14">
        <v>959353</v>
      </c>
      <c r="Y5" s="14">
        <v>836549</v>
      </c>
      <c r="Z5" s="14">
        <v>943256</v>
      </c>
      <c r="AA5" s="14">
        <v>886533</v>
      </c>
      <c r="AB5" s="14">
        <v>717337</v>
      </c>
      <c r="AC5" s="14">
        <v>635006</v>
      </c>
      <c r="AD5" s="14">
        <v>560262</v>
      </c>
      <c r="AE5" s="14">
        <v>671455</v>
      </c>
      <c r="AF5" s="14">
        <v>445899</v>
      </c>
      <c r="AG5" s="14">
        <v>489390</v>
      </c>
      <c r="AH5" s="14">
        <v>456464</v>
      </c>
      <c r="AI5" s="14">
        <v>575587</v>
      </c>
      <c r="AJ5" s="14">
        <v>466636</v>
      </c>
      <c r="AK5" s="14">
        <v>409832</v>
      </c>
      <c r="AL5" s="14">
        <v>495722</v>
      </c>
    </row>
    <row r="6" spans="1:38" x14ac:dyDescent="0.25">
      <c r="A6" s="11" t="s">
        <v>79</v>
      </c>
      <c r="B6" s="14">
        <v>206650.11112000002</v>
      </c>
      <c r="C6" s="14">
        <v>531203.58834999998</v>
      </c>
      <c r="D6" s="14">
        <v>536490.18571999995</v>
      </c>
      <c r="E6" s="14">
        <v>537353.15946</v>
      </c>
      <c r="F6" s="14">
        <v>533457.93981999997</v>
      </c>
      <c r="G6" s="14">
        <v>228660.98630999998</v>
      </c>
      <c r="H6" s="14">
        <v>247469.29256999999</v>
      </c>
      <c r="I6" s="14">
        <v>274744.37971000007</v>
      </c>
      <c r="J6" s="14">
        <v>280764.66185999999</v>
      </c>
      <c r="K6" s="14">
        <v>272938.92</v>
      </c>
      <c r="L6" s="14">
        <v>237205.23</v>
      </c>
      <c r="M6" s="14">
        <v>227242.11</v>
      </c>
      <c r="N6" s="14">
        <v>186159.53</v>
      </c>
      <c r="O6" s="14">
        <v>196247.77</v>
      </c>
      <c r="P6" s="14">
        <v>231775</v>
      </c>
      <c r="Q6" s="14">
        <v>240625.5</v>
      </c>
      <c r="R6" s="14">
        <v>167928.33</v>
      </c>
      <c r="S6" s="14">
        <v>132580.81</v>
      </c>
      <c r="T6" s="14">
        <v>117787</v>
      </c>
      <c r="U6" s="14">
        <v>111741</v>
      </c>
      <c r="V6" s="14">
        <v>108675</v>
      </c>
      <c r="W6" s="14">
        <v>108191</v>
      </c>
      <c r="X6" s="14">
        <v>105409</v>
      </c>
      <c r="Y6" s="14">
        <v>101856</v>
      </c>
      <c r="Z6" s="14">
        <v>95417</v>
      </c>
      <c r="AA6" s="14">
        <v>103686</v>
      </c>
      <c r="AB6" s="14">
        <v>104126</v>
      </c>
      <c r="AC6" s="14">
        <v>105506</v>
      </c>
      <c r="AD6" s="14">
        <v>108769</v>
      </c>
      <c r="AE6" s="14">
        <v>83944</v>
      </c>
      <c r="AF6" s="14">
        <v>79878</v>
      </c>
      <c r="AG6" s="14">
        <v>71246</v>
      </c>
      <c r="AH6" s="14">
        <v>61551</v>
      </c>
      <c r="AI6" s="14">
        <v>60712</v>
      </c>
      <c r="AJ6" s="14">
        <v>61011</v>
      </c>
      <c r="AK6" s="14">
        <v>64443</v>
      </c>
      <c r="AL6" s="14">
        <v>51678</v>
      </c>
    </row>
    <row r="7" spans="1:38" x14ac:dyDescent="0.25">
      <c r="A7" s="11" t="s">
        <v>80</v>
      </c>
      <c r="B7" s="14">
        <v>319416.15724000009</v>
      </c>
      <c r="C7" s="14">
        <v>309161.41562999994</v>
      </c>
      <c r="D7" s="14">
        <v>409270.91871999996</v>
      </c>
      <c r="E7" s="14">
        <v>415427.08364999999</v>
      </c>
      <c r="F7" s="14">
        <v>293518.44209999999</v>
      </c>
      <c r="G7" s="14">
        <v>296673.12047999998</v>
      </c>
      <c r="H7" s="14">
        <v>346202.46389999997</v>
      </c>
      <c r="I7" s="14">
        <v>298980.95042000001</v>
      </c>
      <c r="J7" s="14">
        <v>239841.88368999999</v>
      </c>
      <c r="K7" s="14">
        <v>237541.92</v>
      </c>
      <c r="L7" s="14">
        <v>288636.27</v>
      </c>
      <c r="M7" s="14">
        <v>254223.07</v>
      </c>
      <c r="N7" s="14">
        <v>205256.63</v>
      </c>
      <c r="O7" s="14">
        <v>202798.99</v>
      </c>
      <c r="P7" s="14">
        <v>251622.85</v>
      </c>
      <c r="Q7" s="14">
        <v>224889.22</v>
      </c>
      <c r="R7" s="14">
        <v>193325.14</v>
      </c>
      <c r="S7" s="14">
        <v>199377.71</v>
      </c>
      <c r="T7" s="14">
        <v>239457.32</v>
      </c>
      <c r="U7" s="14">
        <v>209616</v>
      </c>
      <c r="V7" s="14">
        <v>164597</v>
      </c>
      <c r="W7" s="14">
        <v>165409</v>
      </c>
      <c r="X7" s="14">
        <v>196881</v>
      </c>
      <c r="Y7" s="14">
        <v>178095</v>
      </c>
      <c r="Z7" s="14">
        <v>142959</v>
      </c>
      <c r="AA7" s="14">
        <v>142635</v>
      </c>
      <c r="AB7" s="14">
        <v>174885</v>
      </c>
      <c r="AC7" s="14">
        <v>153878</v>
      </c>
      <c r="AD7" s="14">
        <v>128625</v>
      </c>
      <c r="AE7" s="14">
        <v>116352</v>
      </c>
      <c r="AF7" s="14">
        <v>139259</v>
      </c>
      <c r="AG7" s="14">
        <v>111195</v>
      </c>
      <c r="AH7" s="14">
        <v>93266</v>
      </c>
      <c r="AI7" s="14">
        <v>92899</v>
      </c>
      <c r="AJ7" s="14">
        <v>120587</v>
      </c>
      <c r="AK7" s="14">
        <v>105472</v>
      </c>
      <c r="AL7" s="14">
        <v>85344</v>
      </c>
    </row>
    <row r="8" spans="1:38" x14ac:dyDescent="0.25">
      <c r="A8" s="11" t="s">
        <v>81</v>
      </c>
      <c r="B8" s="14">
        <v>143983.24267000001</v>
      </c>
      <c r="C8" s="14">
        <v>138672.69519999999</v>
      </c>
      <c r="D8" s="14">
        <v>123286.27921000004</v>
      </c>
      <c r="E8" s="14">
        <v>119333.19583999999</v>
      </c>
      <c r="F8" s="14">
        <v>161355.41661000001</v>
      </c>
      <c r="G8" s="14">
        <v>102671.50203999999</v>
      </c>
      <c r="H8" s="14">
        <v>146493.98202000002</v>
      </c>
      <c r="I8" s="14">
        <v>132658.36727000002</v>
      </c>
      <c r="J8" s="14">
        <v>118992.73735</v>
      </c>
      <c r="K8" s="14">
        <v>92964.01</v>
      </c>
      <c r="L8" s="14">
        <v>82483.22</v>
      </c>
      <c r="M8" s="14">
        <v>83199.97</v>
      </c>
      <c r="N8" s="14">
        <v>98993.75</v>
      </c>
      <c r="O8" s="14">
        <v>130432.12</v>
      </c>
      <c r="P8" s="14">
        <v>121243.41</v>
      </c>
      <c r="Q8" s="14">
        <v>116917.26</v>
      </c>
      <c r="R8" s="14">
        <v>127156.94</v>
      </c>
      <c r="S8" s="14">
        <v>96730.6</v>
      </c>
      <c r="T8" s="14">
        <v>89000.14</v>
      </c>
      <c r="U8" s="14">
        <v>73495</v>
      </c>
      <c r="V8" s="14">
        <v>79309</v>
      </c>
      <c r="W8" s="14">
        <v>55877</v>
      </c>
      <c r="X8" s="14">
        <v>48629</v>
      </c>
      <c r="Y8" s="14">
        <v>41207</v>
      </c>
      <c r="Z8" s="14">
        <v>46120</v>
      </c>
      <c r="AA8" s="14">
        <v>43516</v>
      </c>
      <c r="AB8" s="14">
        <v>40112</v>
      </c>
      <c r="AC8" s="14">
        <v>41834</v>
      </c>
      <c r="AD8" s="14">
        <v>53664</v>
      </c>
      <c r="AE8" s="14">
        <v>65920</v>
      </c>
      <c r="AF8" s="14">
        <v>39721</v>
      </c>
      <c r="AG8" s="14">
        <v>45408</v>
      </c>
      <c r="AH8" s="14">
        <v>36772</v>
      </c>
      <c r="AI8" s="14">
        <v>40489</v>
      </c>
      <c r="AJ8" s="14">
        <v>40998</v>
      </c>
      <c r="AK8" s="14">
        <v>49165</v>
      </c>
      <c r="AL8" s="14">
        <v>35256</v>
      </c>
    </row>
    <row r="9" spans="1:38" x14ac:dyDescent="0.25">
      <c r="A9" s="11" t="s">
        <v>82</v>
      </c>
      <c r="B9" s="14">
        <v>173828.19750600003</v>
      </c>
      <c r="C9" s="14">
        <v>66295.035575999995</v>
      </c>
      <c r="D9" s="14">
        <v>153219.744466</v>
      </c>
      <c r="E9" s="14">
        <v>109951.01730599999</v>
      </c>
      <c r="F9" s="14">
        <v>133190.257216</v>
      </c>
      <c r="G9" s="14">
        <v>92946.485425999999</v>
      </c>
      <c r="H9" s="14">
        <v>140601.47974000001</v>
      </c>
      <c r="I9" s="14">
        <v>96150.317660000001</v>
      </c>
      <c r="J9" s="14">
        <v>72147.518849999993</v>
      </c>
      <c r="K9" s="14">
        <v>24842.58</v>
      </c>
      <c r="L9" s="14">
        <v>134419.5</v>
      </c>
      <c r="M9" s="14">
        <v>89932.43</v>
      </c>
      <c r="N9" s="14">
        <v>133932.81</v>
      </c>
      <c r="O9" s="14">
        <v>37474.199999999997</v>
      </c>
      <c r="P9" s="14">
        <v>131372.57</v>
      </c>
      <c r="Q9" s="14">
        <v>87625.69</v>
      </c>
      <c r="R9" s="14">
        <v>131169.1</v>
      </c>
      <c r="S9" s="14">
        <v>25933.41</v>
      </c>
      <c r="T9" s="14">
        <v>125707.08</v>
      </c>
      <c r="U9" s="14">
        <v>83318</v>
      </c>
      <c r="V9" s="14">
        <v>113695</v>
      </c>
      <c r="W9" s="14">
        <v>24402</v>
      </c>
      <c r="X9" s="14">
        <v>92825</v>
      </c>
      <c r="Y9" s="14">
        <v>58944</v>
      </c>
      <c r="Z9" s="14">
        <v>55948</v>
      </c>
      <c r="AA9" s="14">
        <v>28664</v>
      </c>
      <c r="AB9" s="14">
        <v>44429</v>
      </c>
      <c r="AC9" s="14">
        <v>25531</v>
      </c>
      <c r="AD9" s="14">
        <v>15725</v>
      </c>
      <c r="AE9" s="14">
        <v>9464</v>
      </c>
      <c r="AF9" s="14">
        <v>22049</v>
      </c>
      <c r="AG9" s="14">
        <v>17317</v>
      </c>
      <c r="AH9" s="14">
        <v>8378</v>
      </c>
      <c r="AI9" s="14">
        <v>5451</v>
      </c>
      <c r="AJ9" s="14">
        <v>35051</v>
      </c>
      <c r="AK9" s="14">
        <v>22599</v>
      </c>
      <c r="AL9" s="14">
        <v>9720</v>
      </c>
    </row>
    <row r="10" spans="1:38" x14ac:dyDescent="0.25">
      <c r="A10" s="11" t="s">
        <v>83</v>
      </c>
      <c r="B10" s="14">
        <v>44332.929520000005</v>
      </c>
      <c r="C10" s="14">
        <v>32834.732609999999</v>
      </c>
      <c r="D10" s="14">
        <v>32327.468619999996</v>
      </c>
      <c r="E10" s="14">
        <v>28870.226889999998</v>
      </c>
      <c r="F10" s="14">
        <v>28130.545320000001</v>
      </c>
      <c r="G10" s="14">
        <v>26007.866069999996</v>
      </c>
      <c r="H10" s="14">
        <v>22521.942780000001</v>
      </c>
      <c r="I10" s="14">
        <v>9583.36931</v>
      </c>
      <c r="J10" s="14">
        <v>3485.1217900000011</v>
      </c>
      <c r="K10" s="14">
        <v>2511.54</v>
      </c>
      <c r="L10" s="14">
        <v>286.38</v>
      </c>
      <c r="M10" s="14">
        <v>1060.45</v>
      </c>
      <c r="N10" s="14">
        <v>4195.9399999999996</v>
      </c>
      <c r="O10" s="14">
        <v>2724.13</v>
      </c>
      <c r="P10" s="14">
        <v>4042.14</v>
      </c>
      <c r="Q10" s="14">
        <v>4244.0600000000004</v>
      </c>
      <c r="R10" s="14">
        <v>5596.12</v>
      </c>
      <c r="S10" s="14">
        <v>0</v>
      </c>
      <c r="T10" s="14">
        <v>1396.33</v>
      </c>
      <c r="U10" s="14">
        <v>942</v>
      </c>
      <c r="V10" s="14">
        <v>1690</v>
      </c>
      <c r="W10" s="14">
        <v>3346</v>
      </c>
      <c r="X10" s="14">
        <v>2996</v>
      </c>
      <c r="Y10" s="14">
        <v>3899</v>
      </c>
      <c r="Z10" s="14">
        <v>4205</v>
      </c>
      <c r="AA10" s="14">
        <v>5209</v>
      </c>
      <c r="AB10" s="14">
        <v>5188</v>
      </c>
      <c r="AC10" s="14">
        <v>5219</v>
      </c>
      <c r="AD10" s="14">
        <v>4835</v>
      </c>
      <c r="AE10" s="14">
        <v>4912</v>
      </c>
      <c r="AF10" s="14">
        <v>4948</v>
      </c>
      <c r="AG10" s="14">
        <v>4618</v>
      </c>
      <c r="AH10" s="14">
        <v>4396</v>
      </c>
      <c r="AI10" s="14">
        <v>4129</v>
      </c>
      <c r="AJ10" s="14">
        <v>3131</v>
      </c>
      <c r="AK10" s="14">
        <v>2192</v>
      </c>
      <c r="AL10" s="14">
        <v>1280</v>
      </c>
    </row>
    <row r="11" spans="1:38" x14ac:dyDescent="0.25">
      <c r="A11" s="11" t="s">
        <v>84</v>
      </c>
      <c r="B11" s="14">
        <v>208887.79009999998</v>
      </c>
      <c r="C11" s="14">
        <v>181417.497</v>
      </c>
      <c r="D11" s="14">
        <v>173421.19480999999</v>
      </c>
      <c r="E11" s="14">
        <v>170099.37846000001</v>
      </c>
      <c r="F11" s="14">
        <v>162021.35475</v>
      </c>
      <c r="G11" s="14">
        <v>160631.59119000001</v>
      </c>
      <c r="H11" s="14">
        <v>160042.74410700004</v>
      </c>
      <c r="I11" s="14">
        <v>128919.84556999999</v>
      </c>
      <c r="J11" s="14">
        <v>141686.57724706552</v>
      </c>
      <c r="K11" s="14">
        <v>141369.76</v>
      </c>
      <c r="L11" s="14">
        <v>122613.67</v>
      </c>
      <c r="M11" s="14">
        <v>112331.5</v>
      </c>
      <c r="N11" s="14">
        <v>113828.4</v>
      </c>
      <c r="O11" s="14">
        <v>108414.88</v>
      </c>
      <c r="P11" s="14">
        <v>117837.09</v>
      </c>
      <c r="Q11" s="14">
        <v>122938.81</v>
      </c>
      <c r="R11" s="14">
        <v>120630.78</v>
      </c>
      <c r="S11" s="14">
        <v>114473.91</v>
      </c>
      <c r="T11" s="14">
        <v>112767.92</v>
      </c>
      <c r="U11" s="14">
        <v>108854</v>
      </c>
      <c r="V11" s="14">
        <v>95867</v>
      </c>
      <c r="W11" s="14">
        <v>88159</v>
      </c>
      <c r="X11" s="14">
        <v>91228</v>
      </c>
      <c r="Y11" s="14">
        <v>92821</v>
      </c>
      <c r="Z11" s="14">
        <v>88907</v>
      </c>
      <c r="AA11" s="14">
        <v>88368</v>
      </c>
      <c r="AB11" s="14">
        <v>77498</v>
      </c>
      <c r="AC11" s="14">
        <v>64492</v>
      </c>
      <c r="AD11" s="14">
        <v>61193</v>
      </c>
      <c r="AE11" s="14">
        <v>67957</v>
      </c>
      <c r="AF11" s="14">
        <v>58884</v>
      </c>
      <c r="AG11" s="14">
        <v>67931</v>
      </c>
      <c r="AH11" s="14">
        <v>79351</v>
      </c>
      <c r="AI11" s="14">
        <v>84009</v>
      </c>
      <c r="AJ11" s="14">
        <v>52608</v>
      </c>
      <c r="AK11" s="14">
        <v>54617</v>
      </c>
      <c r="AL11" s="14">
        <v>58440</v>
      </c>
    </row>
    <row r="12" spans="1:38" x14ac:dyDescent="0.25">
      <c r="A12" s="11" t="s">
        <v>68</v>
      </c>
      <c r="B12" s="14">
        <f t="shared" ref="B12" si="0">SUM(B5:B11)</f>
        <v>4293606.4944059998</v>
      </c>
      <c r="C12" s="14">
        <f t="shared" ref="C12:J12" si="1">SUM(C5:C11)</f>
        <v>4366522.1027159989</v>
      </c>
      <c r="D12" s="14">
        <f t="shared" si="1"/>
        <v>3767335.9727859991</v>
      </c>
      <c r="E12" s="14">
        <f t="shared" si="1"/>
        <v>3613253.1118859998</v>
      </c>
      <c r="F12" s="14">
        <f t="shared" si="1"/>
        <v>4096119.9603559999</v>
      </c>
      <c r="G12" s="14">
        <f t="shared" si="1"/>
        <v>3560828.0629960001</v>
      </c>
      <c r="H12" s="14">
        <f t="shared" si="1"/>
        <v>3343278.0926970006</v>
      </c>
      <c r="I12" s="14">
        <f t="shared" si="1"/>
        <v>2900407.0223400001</v>
      </c>
      <c r="J12" s="14">
        <f t="shared" si="1"/>
        <v>2876847.5013270653</v>
      </c>
      <c r="K12" s="14">
        <f t="shared" ref="K12:V12" si="2">SUM(K5:K11)</f>
        <v>2913442.6399999997</v>
      </c>
      <c r="L12" s="14">
        <f t="shared" si="2"/>
        <v>2728539.79</v>
      </c>
      <c r="M12" s="14">
        <f t="shared" si="2"/>
        <v>2438100.0600000005</v>
      </c>
      <c r="N12" s="14">
        <f t="shared" si="2"/>
        <v>2575363.2199999997</v>
      </c>
      <c r="O12" s="14">
        <f t="shared" si="2"/>
        <v>2493779.14</v>
      </c>
      <c r="P12" s="14">
        <f t="shared" si="2"/>
        <v>2416676.37</v>
      </c>
      <c r="Q12" s="14">
        <f t="shared" si="2"/>
        <v>2193716.39</v>
      </c>
      <c r="R12" s="14">
        <f t="shared" si="2"/>
        <v>2229283.89</v>
      </c>
      <c r="S12" s="14">
        <f t="shared" si="2"/>
        <v>2184682.62</v>
      </c>
      <c r="T12" s="14">
        <f t="shared" si="2"/>
        <v>2011119.4000000001</v>
      </c>
      <c r="U12" s="14">
        <f t="shared" si="2"/>
        <v>1667074</v>
      </c>
      <c r="V12" s="14">
        <f t="shared" si="2"/>
        <v>1720910</v>
      </c>
      <c r="W12" s="14">
        <f>SUM(W5:W11)</f>
        <v>1648766</v>
      </c>
      <c r="X12" s="14">
        <f t="shared" ref="X12:AK12" si="3">SUM(X5:X11)</f>
        <v>1497321</v>
      </c>
      <c r="Y12" s="14">
        <f t="shared" si="3"/>
        <v>1313371</v>
      </c>
      <c r="Z12" s="14">
        <f t="shared" si="3"/>
        <v>1376812</v>
      </c>
      <c r="AA12" s="14">
        <f t="shared" si="3"/>
        <v>1298611</v>
      </c>
      <c r="AB12" s="14">
        <f t="shared" si="3"/>
        <v>1163575</v>
      </c>
      <c r="AC12" s="14">
        <f t="shared" si="3"/>
        <v>1031466</v>
      </c>
      <c r="AD12" s="14">
        <f t="shared" si="3"/>
        <v>933073</v>
      </c>
      <c r="AE12" s="14">
        <f t="shared" si="3"/>
        <v>1020004</v>
      </c>
      <c r="AF12" s="14">
        <f t="shared" si="3"/>
        <v>790638</v>
      </c>
      <c r="AG12" s="14">
        <f t="shared" si="3"/>
        <v>807105</v>
      </c>
      <c r="AH12" s="14">
        <f t="shared" si="3"/>
        <v>740178</v>
      </c>
      <c r="AI12" s="14">
        <f t="shared" si="3"/>
        <v>863276</v>
      </c>
      <c r="AJ12" s="14">
        <f t="shared" si="3"/>
        <v>780022</v>
      </c>
      <c r="AK12" s="14">
        <f t="shared" si="3"/>
        <v>708320</v>
      </c>
      <c r="AL12" s="14">
        <f>SUM(AL5:AL11)</f>
        <v>737440</v>
      </c>
    </row>
    <row r="13" spans="1:38" x14ac:dyDescent="0.25">
      <c r="A13" s="11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  <row r="14" spans="1:38" x14ac:dyDescent="0.25">
      <c r="A14" s="11" t="s">
        <v>85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</row>
    <row r="15" spans="1:38" x14ac:dyDescent="0.25">
      <c r="A15" s="11" t="s">
        <v>79</v>
      </c>
      <c r="B15" s="14">
        <v>1426167.8971099998</v>
      </c>
      <c r="C15" s="14">
        <v>1122249.5689399999</v>
      </c>
      <c r="D15" s="14">
        <v>1195515.6059599998</v>
      </c>
      <c r="E15" s="14">
        <v>1191067.4017</v>
      </c>
      <c r="F15" s="14">
        <v>879715.64112999989</v>
      </c>
      <c r="G15" s="14">
        <v>897815.18391999986</v>
      </c>
      <c r="H15" s="14">
        <v>989944.52298999985</v>
      </c>
      <c r="I15" s="14">
        <v>704966.29896999989</v>
      </c>
      <c r="J15" s="14">
        <v>797522.45000999991</v>
      </c>
      <c r="K15" s="14">
        <v>570211.06000000006</v>
      </c>
      <c r="L15" s="14">
        <v>665920.87</v>
      </c>
      <c r="M15" s="14">
        <v>684375.59</v>
      </c>
      <c r="N15" s="14">
        <v>387345.44</v>
      </c>
      <c r="O15" s="14">
        <v>414710.62</v>
      </c>
      <c r="P15" s="14">
        <v>486714.56</v>
      </c>
      <c r="Q15" s="14">
        <v>513038.15</v>
      </c>
      <c r="R15" s="14">
        <v>305479.27</v>
      </c>
      <c r="S15" s="14">
        <v>281386.53999999998</v>
      </c>
      <c r="T15" s="14">
        <v>242296.58</v>
      </c>
      <c r="U15" s="14">
        <v>211395</v>
      </c>
      <c r="V15" s="14">
        <v>185015</v>
      </c>
      <c r="W15" s="14">
        <v>188196</v>
      </c>
      <c r="X15" s="14">
        <v>162300</v>
      </c>
      <c r="Y15" s="14">
        <v>173696</v>
      </c>
      <c r="Z15" s="14">
        <v>169937</v>
      </c>
      <c r="AA15" s="14">
        <v>188200</v>
      </c>
      <c r="AB15" s="14">
        <v>127924</v>
      </c>
      <c r="AC15" s="14">
        <v>148634</v>
      </c>
      <c r="AD15" s="14">
        <v>162321</v>
      </c>
      <c r="AE15" s="14">
        <v>160881</v>
      </c>
      <c r="AF15" s="14">
        <v>103933</v>
      </c>
      <c r="AG15" s="14">
        <v>121620</v>
      </c>
      <c r="AH15" s="14">
        <v>140386</v>
      </c>
      <c r="AI15" s="14">
        <v>131460</v>
      </c>
      <c r="AJ15" s="14">
        <v>87962</v>
      </c>
      <c r="AK15" s="14">
        <v>99583</v>
      </c>
      <c r="AL15" s="14">
        <v>104983</v>
      </c>
    </row>
    <row r="16" spans="1:38" x14ac:dyDescent="0.25">
      <c r="A16" s="11" t="s">
        <v>83</v>
      </c>
      <c r="B16" s="14">
        <v>68363.004249999998</v>
      </c>
      <c r="C16" s="14">
        <v>70821.763519999993</v>
      </c>
      <c r="D16" s="14">
        <v>70097.554400000008</v>
      </c>
      <c r="E16" s="14">
        <v>72545.051329999988</v>
      </c>
      <c r="F16" s="14">
        <v>69374.885699999984</v>
      </c>
      <c r="G16" s="14">
        <v>67113.964220000009</v>
      </c>
      <c r="H16" s="14">
        <v>60843.129830000005</v>
      </c>
      <c r="I16" s="14">
        <v>36990.208199999994</v>
      </c>
      <c r="J16" s="14">
        <v>44295.267850000004</v>
      </c>
      <c r="K16" s="14">
        <v>48876.94</v>
      </c>
      <c r="L16" s="14">
        <v>6439.47</v>
      </c>
      <c r="M16" s="14">
        <v>6090.36</v>
      </c>
      <c r="N16" s="14">
        <v>5972.78</v>
      </c>
      <c r="O16" s="14">
        <v>8169.76</v>
      </c>
      <c r="P16" s="14">
        <v>7395.48</v>
      </c>
      <c r="Q16" s="14">
        <v>8693.58</v>
      </c>
      <c r="R16" s="14">
        <v>7373.29</v>
      </c>
      <c r="S16" s="14">
        <v>2591.36</v>
      </c>
      <c r="T16" s="14">
        <v>2722.09</v>
      </c>
      <c r="U16" s="14">
        <v>4928</v>
      </c>
      <c r="V16" s="14">
        <v>3120</v>
      </c>
      <c r="W16" s="14">
        <v>3352</v>
      </c>
      <c r="X16" s="14">
        <v>4542</v>
      </c>
      <c r="Y16" s="14">
        <v>3658</v>
      </c>
      <c r="Z16" s="14">
        <v>3718</v>
      </c>
      <c r="AA16" s="14">
        <v>4113</v>
      </c>
      <c r="AB16" s="14">
        <v>8953</v>
      </c>
      <c r="AC16" s="14">
        <v>9981</v>
      </c>
      <c r="AD16" s="14">
        <v>9581</v>
      </c>
      <c r="AE16" s="14">
        <v>8021</v>
      </c>
      <c r="AF16" s="14">
        <v>8463</v>
      </c>
      <c r="AG16" s="14">
        <v>8936</v>
      </c>
      <c r="AH16" s="14">
        <v>9765</v>
      </c>
      <c r="AI16" s="14">
        <v>9721</v>
      </c>
      <c r="AJ16" s="14">
        <v>4123</v>
      </c>
      <c r="AK16" s="14">
        <v>4585</v>
      </c>
      <c r="AL16" s="14">
        <v>3972</v>
      </c>
    </row>
    <row r="17" spans="1:38" x14ac:dyDescent="0.25">
      <c r="A17" s="11" t="s">
        <v>71</v>
      </c>
      <c r="B17" s="14">
        <v>165593.45669746047</v>
      </c>
      <c r="C17" s="14">
        <v>158141.3015342204</v>
      </c>
      <c r="D17" s="14">
        <v>161201.04150384027</v>
      </c>
      <c r="E17" s="14">
        <v>162924.82814108997</v>
      </c>
      <c r="F17" s="14">
        <v>185127.06862673</v>
      </c>
      <c r="G17" s="14">
        <v>166234.07161186999</v>
      </c>
      <c r="H17" s="14">
        <v>183696.49143568004</v>
      </c>
      <c r="I17" s="14">
        <v>240169.05025658</v>
      </c>
      <c r="J17" s="14">
        <v>243820.69746824008</v>
      </c>
      <c r="K17" s="14">
        <v>237757.32</v>
      </c>
      <c r="L17" s="14">
        <v>256905.24</v>
      </c>
      <c r="M17" s="14">
        <v>255521.14</v>
      </c>
      <c r="N17" s="14">
        <v>243586.68</v>
      </c>
      <c r="O17" s="14">
        <v>228714.06</v>
      </c>
      <c r="P17" s="14">
        <v>217649.78</v>
      </c>
      <c r="Q17" s="14">
        <v>204822.55</v>
      </c>
      <c r="R17" s="14">
        <v>199069.48</v>
      </c>
      <c r="S17" s="14">
        <v>193188.37</v>
      </c>
      <c r="T17" s="14">
        <v>186335.68</v>
      </c>
      <c r="U17" s="14">
        <v>173228</v>
      </c>
      <c r="V17" s="14">
        <v>175072</v>
      </c>
      <c r="W17" s="14">
        <v>165981</v>
      </c>
      <c r="X17" s="14">
        <v>149314</v>
      </c>
      <c r="Y17" s="14">
        <v>144710</v>
      </c>
      <c r="Z17" s="14">
        <v>140038</v>
      </c>
      <c r="AA17" s="14">
        <v>125946</v>
      </c>
      <c r="AB17" s="14">
        <v>115159</v>
      </c>
      <c r="AC17" s="14">
        <v>108207</v>
      </c>
      <c r="AD17" s="14">
        <v>100525</v>
      </c>
      <c r="AE17" s="14">
        <v>93980</v>
      </c>
      <c r="AF17" s="14">
        <v>87876</v>
      </c>
      <c r="AG17" s="14">
        <v>80302</v>
      </c>
      <c r="AH17" s="14">
        <v>70542</v>
      </c>
      <c r="AI17" s="14">
        <v>64021</v>
      </c>
      <c r="AJ17" s="14">
        <v>51488</v>
      </c>
      <c r="AK17" s="14">
        <v>53174</v>
      </c>
      <c r="AL17" s="14">
        <v>52673</v>
      </c>
    </row>
    <row r="18" spans="1:38" x14ac:dyDescent="0.25">
      <c r="A18" s="11" t="s">
        <v>86</v>
      </c>
      <c r="B18" s="14">
        <v>402597.19191000005</v>
      </c>
      <c r="C18" s="14">
        <v>406057.70073999994</v>
      </c>
      <c r="D18" s="14">
        <v>393572.62725000002</v>
      </c>
      <c r="E18" s="14">
        <v>389208.69480999996</v>
      </c>
      <c r="F18" s="14">
        <v>385539.61551999993</v>
      </c>
      <c r="G18" s="14">
        <v>386449.25682000001</v>
      </c>
      <c r="H18" s="14">
        <v>333049.54856000002</v>
      </c>
      <c r="I18" s="14">
        <v>44533.40223</v>
      </c>
      <c r="J18" s="14">
        <v>43072.488879999997</v>
      </c>
      <c r="K18" s="14">
        <v>46948.59</v>
      </c>
      <c r="L18" s="14">
        <v>63599.46</v>
      </c>
      <c r="M18" s="14">
        <v>61068.72</v>
      </c>
      <c r="N18" s="14">
        <v>60147.61</v>
      </c>
      <c r="O18" s="14">
        <v>68503.17</v>
      </c>
      <c r="P18" s="14">
        <v>69349.31</v>
      </c>
      <c r="Q18" s="14">
        <v>64888.53</v>
      </c>
      <c r="R18" s="14">
        <v>59985.69</v>
      </c>
      <c r="S18" s="14">
        <v>61499.07</v>
      </c>
      <c r="T18" s="14">
        <v>38961.1</v>
      </c>
      <c r="U18" s="14">
        <v>37383</v>
      </c>
      <c r="V18" s="14">
        <v>35781</v>
      </c>
      <c r="W18" s="14">
        <v>36108</v>
      </c>
      <c r="X18" s="14">
        <v>5117</v>
      </c>
      <c r="Y18" s="14">
        <v>4181</v>
      </c>
      <c r="Z18" s="14">
        <v>3916</v>
      </c>
      <c r="AA18" s="14">
        <v>3792</v>
      </c>
      <c r="AB18" s="14">
        <v>3295</v>
      </c>
      <c r="AC18" s="14">
        <v>3802</v>
      </c>
      <c r="AD18" s="14">
        <v>4015</v>
      </c>
      <c r="AE18" s="14">
        <v>4224</v>
      </c>
      <c r="AF18" s="14">
        <v>2868</v>
      </c>
      <c r="AG18" s="14">
        <v>6407</v>
      </c>
      <c r="AH18" s="14">
        <v>6673</v>
      </c>
      <c r="AI18" s="14">
        <v>7049</v>
      </c>
      <c r="AJ18" s="14">
        <v>7487</v>
      </c>
      <c r="AK18" s="14">
        <v>7965</v>
      </c>
      <c r="AL18" s="14">
        <v>8501</v>
      </c>
    </row>
    <row r="19" spans="1:38" x14ac:dyDescent="0.25">
      <c r="A19" s="11" t="s">
        <v>68</v>
      </c>
      <c r="B19" s="14">
        <f t="shared" ref="B19" si="4">SUM(B15:B18)</f>
        <v>2062721.5499674603</v>
      </c>
      <c r="C19" s="14">
        <f t="shared" ref="C19:J19" si="5">SUM(C15:C18)</f>
        <v>1757270.3347342203</v>
      </c>
      <c r="D19" s="14">
        <f t="shared" si="5"/>
        <v>1820386.8291138401</v>
      </c>
      <c r="E19" s="14">
        <f t="shared" si="5"/>
        <v>1815745.97598109</v>
      </c>
      <c r="F19" s="14">
        <f t="shared" si="5"/>
        <v>1519757.2109767299</v>
      </c>
      <c r="G19" s="14">
        <f t="shared" si="5"/>
        <v>1517612.4765718698</v>
      </c>
      <c r="H19" s="14">
        <f t="shared" si="5"/>
        <v>1567533.6928156801</v>
      </c>
      <c r="I19" s="14">
        <f t="shared" si="5"/>
        <v>1026658.9596565799</v>
      </c>
      <c r="J19" s="14">
        <f t="shared" si="5"/>
        <v>1128710.9042082401</v>
      </c>
      <c r="K19" s="14">
        <f t="shared" ref="K19:V19" si="6">SUM(K15:K18)</f>
        <v>903793.91</v>
      </c>
      <c r="L19" s="14">
        <f t="shared" si="6"/>
        <v>992865.03999999992</v>
      </c>
      <c r="M19" s="14">
        <f t="shared" si="6"/>
        <v>1007055.8099999999</v>
      </c>
      <c r="N19" s="14">
        <f t="shared" si="6"/>
        <v>697052.51</v>
      </c>
      <c r="O19" s="14">
        <f t="shared" si="6"/>
        <v>720097.61</v>
      </c>
      <c r="P19" s="14">
        <f t="shared" si="6"/>
        <v>781109.12999999989</v>
      </c>
      <c r="Q19" s="14">
        <f t="shared" si="6"/>
        <v>791442.81</v>
      </c>
      <c r="R19" s="14">
        <f t="shared" si="6"/>
        <v>571907.73</v>
      </c>
      <c r="S19" s="14">
        <f t="shared" si="6"/>
        <v>538665.34</v>
      </c>
      <c r="T19" s="14">
        <f t="shared" si="6"/>
        <v>470315.44999999995</v>
      </c>
      <c r="U19" s="14">
        <f t="shared" si="6"/>
        <v>426934</v>
      </c>
      <c r="V19" s="14">
        <f t="shared" si="6"/>
        <v>398988</v>
      </c>
      <c r="W19" s="14">
        <f>SUM(W15:W18)</f>
        <v>393637</v>
      </c>
      <c r="X19" s="14">
        <f t="shared" ref="X19:AK19" si="7">SUM(X15:X18)</f>
        <v>321273</v>
      </c>
      <c r="Y19" s="14">
        <f t="shared" si="7"/>
        <v>326245</v>
      </c>
      <c r="Z19" s="14">
        <f t="shared" si="7"/>
        <v>317609</v>
      </c>
      <c r="AA19" s="14">
        <f t="shared" si="7"/>
        <v>322051</v>
      </c>
      <c r="AB19" s="14">
        <f t="shared" si="7"/>
        <v>255331</v>
      </c>
      <c r="AC19" s="14">
        <f t="shared" si="7"/>
        <v>270624</v>
      </c>
      <c r="AD19" s="14">
        <f t="shared" si="7"/>
        <v>276442</v>
      </c>
      <c r="AE19" s="14">
        <f t="shared" si="7"/>
        <v>267106</v>
      </c>
      <c r="AF19" s="14">
        <f t="shared" si="7"/>
        <v>203140</v>
      </c>
      <c r="AG19" s="14">
        <f t="shared" si="7"/>
        <v>217265</v>
      </c>
      <c r="AH19" s="14">
        <f t="shared" si="7"/>
        <v>227366</v>
      </c>
      <c r="AI19" s="14">
        <f t="shared" si="7"/>
        <v>212251</v>
      </c>
      <c r="AJ19" s="14">
        <f t="shared" si="7"/>
        <v>151060</v>
      </c>
      <c r="AK19" s="14">
        <f t="shared" si="7"/>
        <v>165307</v>
      </c>
      <c r="AL19" s="14">
        <f>SUM(AL15:AL18)</f>
        <v>170129</v>
      </c>
    </row>
    <row r="20" spans="1:38" x14ac:dyDescent="0.25">
      <c r="A20" s="1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</row>
    <row r="21" spans="1:38" x14ac:dyDescent="0.25">
      <c r="A21" s="11" t="s">
        <v>87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1:38" x14ac:dyDescent="0.25">
      <c r="A22" s="11" t="s">
        <v>88</v>
      </c>
      <c r="B22" s="14">
        <v>2500000</v>
      </c>
      <c r="C22" s="14">
        <v>2500000</v>
      </c>
      <c r="D22" s="14">
        <v>2500000</v>
      </c>
      <c r="E22" s="14">
        <v>2500000</v>
      </c>
      <c r="F22" s="14">
        <v>2500000</v>
      </c>
      <c r="G22" s="14">
        <v>2500000</v>
      </c>
      <c r="H22" s="14">
        <v>2500000</v>
      </c>
      <c r="I22" s="14">
        <v>2500000</v>
      </c>
      <c r="J22" s="14">
        <v>1808639.2545699999</v>
      </c>
      <c r="K22" s="14">
        <v>1808639.25</v>
      </c>
      <c r="L22" s="14">
        <v>1808639.25</v>
      </c>
      <c r="M22" s="14">
        <v>1808639.25</v>
      </c>
      <c r="N22" s="14">
        <v>1808639.25</v>
      </c>
      <c r="O22" s="14">
        <v>1808639.25</v>
      </c>
      <c r="P22" s="14">
        <v>1808639.25</v>
      </c>
      <c r="Q22" s="14">
        <v>1808639.25</v>
      </c>
      <c r="R22" s="14">
        <v>1808639.25</v>
      </c>
      <c r="S22" s="14">
        <v>1808639.25</v>
      </c>
      <c r="T22" s="14">
        <v>1808639</v>
      </c>
      <c r="U22" s="14">
        <v>1808639</v>
      </c>
      <c r="V22" s="14">
        <v>1808639</v>
      </c>
      <c r="W22" s="14">
        <v>1808639</v>
      </c>
      <c r="X22" s="14">
        <v>909407</v>
      </c>
      <c r="Y22" s="14">
        <v>909407</v>
      </c>
      <c r="Z22" s="14">
        <v>909407</v>
      </c>
      <c r="AA22" s="14">
        <v>909407</v>
      </c>
      <c r="AB22" s="14">
        <v>909407</v>
      </c>
      <c r="AC22" s="14">
        <v>909407</v>
      </c>
      <c r="AD22" s="14">
        <v>909407</v>
      </c>
      <c r="AE22" s="14">
        <v>908639</v>
      </c>
      <c r="AF22" s="14">
        <v>908639</v>
      </c>
      <c r="AG22" s="14">
        <v>908639</v>
      </c>
      <c r="AH22" s="14">
        <v>908639</v>
      </c>
      <c r="AI22" s="14">
        <v>908639</v>
      </c>
      <c r="AJ22" s="14">
        <v>908639</v>
      </c>
      <c r="AK22" s="14">
        <v>908639</v>
      </c>
      <c r="AL22" s="14">
        <v>908639</v>
      </c>
    </row>
    <row r="23" spans="1:38" x14ac:dyDescent="0.25">
      <c r="A23" s="11" t="s">
        <v>89</v>
      </c>
      <c r="B23" s="14">
        <v>146824.28104</v>
      </c>
      <c r="C23" s="14">
        <v>148028.74849999999</v>
      </c>
      <c r="D23" s="14">
        <v>142880.23934999999</v>
      </c>
      <c r="E23" s="14">
        <v>137812.60282</v>
      </c>
      <c r="F23" s="14">
        <v>133213.37675000002</v>
      </c>
      <c r="G23" s="14">
        <v>129768.45095</v>
      </c>
      <c r="H23" s="14">
        <v>126572.45004000001</v>
      </c>
      <c r="I23" s="14">
        <v>122833.21170000001</v>
      </c>
      <c r="J23" s="14">
        <v>119551.95929000001</v>
      </c>
      <c r="K23" s="14">
        <v>116363.25</v>
      </c>
      <c r="L23" s="14">
        <v>113517.77</v>
      </c>
      <c r="M23" s="14">
        <v>110345.78</v>
      </c>
      <c r="N23" s="14">
        <v>107490.12</v>
      </c>
      <c r="O23" s="14">
        <v>151155.85999999999</v>
      </c>
      <c r="P23" s="14">
        <v>148038.51</v>
      </c>
      <c r="Q23" s="14">
        <v>144731.10999999999</v>
      </c>
      <c r="R23" s="14">
        <v>141318.70000000001</v>
      </c>
      <c r="S23" s="14">
        <v>138553.21</v>
      </c>
      <c r="T23" s="14">
        <v>139192.19</v>
      </c>
      <c r="U23" s="14">
        <v>136222</v>
      </c>
      <c r="V23" s="14">
        <v>133262</v>
      </c>
      <c r="W23" s="14">
        <v>128767</v>
      </c>
      <c r="X23" s="14">
        <v>1022266</v>
      </c>
      <c r="Y23" s="14">
        <v>1021170</v>
      </c>
      <c r="Z23" s="14">
        <v>1020249</v>
      </c>
      <c r="AA23" s="14">
        <v>1019791</v>
      </c>
      <c r="AB23" s="14">
        <v>1019036</v>
      </c>
      <c r="AC23" s="14">
        <v>1019037</v>
      </c>
      <c r="AD23" s="14">
        <v>1039935</v>
      </c>
      <c r="AE23" s="14">
        <v>1039935</v>
      </c>
      <c r="AF23" s="14">
        <v>1039935</v>
      </c>
      <c r="AG23" s="14">
        <v>1039935</v>
      </c>
      <c r="AH23" s="14">
        <v>1039935</v>
      </c>
      <c r="AI23" s="14">
        <v>1039935</v>
      </c>
      <c r="AJ23" s="14">
        <v>1039935</v>
      </c>
      <c r="AK23" s="14">
        <v>1039935</v>
      </c>
      <c r="AL23" s="14">
        <v>1039935</v>
      </c>
    </row>
    <row r="24" spans="1:38" x14ac:dyDescent="0.25">
      <c r="A24" s="11" t="s">
        <v>90</v>
      </c>
      <c r="B24" s="14">
        <v>11635.370269999996</v>
      </c>
      <c r="C24" s="14">
        <v>11676.550329999998</v>
      </c>
      <c r="D24" s="14">
        <v>11719.417449999999</v>
      </c>
      <c r="E24" s="14">
        <v>11762.284529999997</v>
      </c>
      <c r="F24" s="14">
        <v>11805.151619999997</v>
      </c>
      <c r="G24" s="14">
        <v>11848.077709999998</v>
      </c>
      <c r="H24" s="14">
        <v>11891.62311</v>
      </c>
      <c r="I24" s="14">
        <v>11935.168420000002</v>
      </c>
      <c r="J24" s="14">
        <v>11978.713750000001</v>
      </c>
      <c r="K24" s="14">
        <v>12022.26</v>
      </c>
      <c r="L24" s="14">
        <v>12065.8</v>
      </c>
      <c r="M24" s="14">
        <v>12109.35</v>
      </c>
      <c r="N24" s="14">
        <v>12152.9</v>
      </c>
      <c r="O24" s="14">
        <v>12197.12</v>
      </c>
      <c r="P24" s="14">
        <v>12243.62</v>
      </c>
      <c r="Q24" s="14">
        <v>12290.12</v>
      </c>
      <c r="R24" s="14">
        <v>12336.62</v>
      </c>
      <c r="S24" s="14">
        <v>12383.13</v>
      </c>
      <c r="T24" s="14">
        <v>12429.63</v>
      </c>
      <c r="U24" s="14">
        <v>12476</v>
      </c>
      <c r="V24" s="14">
        <v>12523</v>
      </c>
      <c r="W24" s="14">
        <v>12569</v>
      </c>
      <c r="X24" s="14">
        <v>12616</v>
      </c>
      <c r="Y24" s="14">
        <v>12662</v>
      </c>
      <c r="Z24" s="14">
        <v>12708</v>
      </c>
      <c r="AA24" s="14">
        <v>12755</v>
      </c>
      <c r="AB24" s="14">
        <v>12802</v>
      </c>
      <c r="AC24" s="14">
        <v>12848</v>
      </c>
      <c r="AD24" s="14">
        <v>12895</v>
      </c>
      <c r="AE24" s="14">
        <v>12941</v>
      </c>
      <c r="AF24" s="14">
        <v>12988</v>
      </c>
      <c r="AG24" s="14">
        <v>13034</v>
      </c>
      <c r="AH24" s="14">
        <v>13057</v>
      </c>
      <c r="AI24" s="14">
        <v>13127</v>
      </c>
      <c r="AJ24" s="14">
        <v>13174</v>
      </c>
      <c r="AK24" s="14">
        <v>13224</v>
      </c>
      <c r="AL24" s="14">
        <v>13275</v>
      </c>
    </row>
    <row r="25" spans="1:38" x14ac:dyDescent="0.25">
      <c r="A25" s="11" t="s">
        <v>91</v>
      </c>
      <c r="B25" s="14">
        <v>1780379.4083999998</v>
      </c>
      <c r="C25" s="14">
        <v>1780379.4083999998</v>
      </c>
      <c r="D25" s="14">
        <v>1429597.3525999999</v>
      </c>
      <c r="E25" s="14">
        <v>1429597.3525999999</v>
      </c>
      <c r="F25" s="14">
        <v>1429597.3525999999</v>
      </c>
      <c r="G25" s="14">
        <v>1429597.3525999999</v>
      </c>
      <c r="H25" s="14">
        <v>830712.51123000006</v>
      </c>
      <c r="I25" s="14">
        <v>830712.51123000006</v>
      </c>
      <c r="J25" s="14">
        <v>1522073.2566600002</v>
      </c>
      <c r="K25" s="14">
        <v>1522073.26</v>
      </c>
      <c r="L25" s="14">
        <v>1228148.6499999999</v>
      </c>
      <c r="M25" s="14">
        <v>1228148.6499999999</v>
      </c>
      <c r="N25" s="14">
        <v>1228148.6499999999</v>
      </c>
      <c r="O25" s="14">
        <v>1228148.6499999999</v>
      </c>
      <c r="P25" s="14">
        <v>919116.94</v>
      </c>
      <c r="Q25" s="14">
        <v>919116.94</v>
      </c>
      <c r="R25" s="14">
        <v>919116.94</v>
      </c>
      <c r="S25" s="14">
        <v>919116.94</v>
      </c>
      <c r="T25" s="14">
        <v>665820</v>
      </c>
      <c r="U25" s="14">
        <v>665820</v>
      </c>
      <c r="V25" s="14">
        <v>665820</v>
      </c>
      <c r="W25" s="14">
        <v>665821</v>
      </c>
      <c r="X25" s="14">
        <v>475420</v>
      </c>
      <c r="Y25" s="14">
        <v>475420</v>
      </c>
      <c r="Z25" s="14">
        <v>475420</v>
      </c>
      <c r="AA25" s="14">
        <v>475420</v>
      </c>
      <c r="AB25" s="14">
        <v>357169</v>
      </c>
      <c r="AC25" s="14">
        <v>357169</v>
      </c>
      <c r="AD25" s="14">
        <v>357169</v>
      </c>
      <c r="AE25" s="14">
        <v>357170</v>
      </c>
      <c r="AF25" s="14">
        <v>294721</v>
      </c>
      <c r="AG25" s="14">
        <v>294721</v>
      </c>
      <c r="AH25" s="14">
        <v>294721</v>
      </c>
      <c r="AI25" s="14">
        <v>294721</v>
      </c>
      <c r="AJ25" s="14">
        <v>229536</v>
      </c>
      <c r="AK25" s="14">
        <v>229537</v>
      </c>
      <c r="AL25" s="14">
        <v>229536</v>
      </c>
    </row>
    <row r="26" spans="1:38" x14ac:dyDescent="0.25">
      <c r="A26" s="11" t="s">
        <v>92</v>
      </c>
      <c r="B26" s="14">
        <v>142892.69390275894</v>
      </c>
      <c r="C26" s="14">
        <v>0</v>
      </c>
      <c r="D26" s="14">
        <v>232616.48579853031</v>
      </c>
      <c r="E26" s="14">
        <v>108149.53908377963</v>
      </c>
      <c r="F26" s="14">
        <v>98159.996654139788</v>
      </c>
      <c r="G26" s="14">
        <v>2.3628596663475038E-5</v>
      </c>
      <c r="H26" s="14">
        <v>558127.96144876257</v>
      </c>
      <c r="I26" s="14">
        <v>138837.30299342022</v>
      </c>
      <c r="J26" s="14">
        <v>43105.123677760217</v>
      </c>
      <c r="K26" s="14">
        <v>0</v>
      </c>
      <c r="L26" s="14">
        <v>232246.86</v>
      </c>
      <c r="M26" s="14">
        <v>156256.07999999999</v>
      </c>
      <c r="N26" s="14">
        <v>69998.14</v>
      </c>
      <c r="O26" s="14">
        <v>0</v>
      </c>
      <c r="P26" s="14">
        <v>226618.76</v>
      </c>
      <c r="Q26" s="14">
        <v>141512.17000000001</v>
      </c>
      <c r="R26" s="14">
        <v>52902.69</v>
      </c>
      <c r="S26" s="14">
        <v>0</v>
      </c>
      <c r="T26" s="14">
        <v>216620.65</v>
      </c>
      <c r="U26" s="14">
        <v>149930</v>
      </c>
      <c r="V26" s="14">
        <v>42347</v>
      </c>
      <c r="W26" s="14">
        <v>0</v>
      </c>
      <c r="X26" s="14">
        <v>156421</v>
      </c>
      <c r="Y26" s="14">
        <v>112903</v>
      </c>
      <c r="Z26" s="14">
        <v>39645</v>
      </c>
      <c r="AA26" s="14">
        <v>1137</v>
      </c>
      <c r="AB26" s="14">
        <v>109733</v>
      </c>
      <c r="AC26" s="14">
        <v>62950</v>
      </c>
      <c r="AD26" s="14">
        <v>21392</v>
      </c>
      <c r="AE26" s="14">
        <v>0</v>
      </c>
      <c r="AF26" s="14">
        <v>48584</v>
      </c>
      <c r="AG26" s="14">
        <v>35420</v>
      </c>
      <c r="AH26" s="14">
        <v>10949</v>
      </c>
      <c r="AI26" s="14">
        <v>0</v>
      </c>
      <c r="AJ26" s="14">
        <v>63731</v>
      </c>
      <c r="AK26" s="14">
        <v>43451</v>
      </c>
      <c r="AL26" s="14">
        <v>12437</v>
      </c>
    </row>
    <row r="27" spans="1:38" x14ac:dyDescent="0.25">
      <c r="A27" s="11" t="s">
        <v>93</v>
      </c>
      <c r="B27" s="14">
        <v>-30230.295409999999</v>
      </c>
      <c r="C27" s="14">
        <v>-30230.295409999999</v>
      </c>
      <c r="D27" s="14">
        <v>-30230.295409999999</v>
      </c>
      <c r="E27" s="14">
        <v>-30230.295409999999</v>
      </c>
      <c r="F27" s="14">
        <v>-30230.295409999999</v>
      </c>
      <c r="G27" s="14">
        <v>-30230.295409999999</v>
      </c>
      <c r="H27" s="14">
        <v>-30230.295409999999</v>
      </c>
      <c r="I27" s="14">
        <v>-30230.295409999999</v>
      </c>
      <c r="J27" s="14">
        <v>-30230.295409999999</v>
      </c>
      <c r="K27" s="14">
        <v>-30230.3</v>
      </c>
      <c r="L27" s="14">
        <v>-30230.3</v>
      </c>
      <c r="M27" s="14">
        <v>-30230.3</v>
      </c>
      <c r="N27" s="14">
        <v>-30230.3</v>
      </c>
      <c r="O27" s="14">
        <v>-30230.3</v>
      </c>
      <c r="P27" s="14">
        <v>-30230.3</v>
      </c>
      <c r="Q27" s="14">
        <v>-30230.3</v>
      </c>
      <c r="R27" s="14">
        <v>-30230.3</v>
      </c>
      <c r="S27" s="14">
        <v>-30230.3</v>
      </c>
      <c r="T27" s="14">
        <v>-30230</v>
      </c>
      <c r="U27" s="14">
        <v>-30230</v>
      </c>
      <c r="V27" s="14">
        <v>-30230</v>
      </c>
      <c r="W27" s="14">
        <v>-30230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</row>
    <row r="28" spans="1:38" x14ac:dyDescent="0.25">
      <c r="A28" s="11" t="s">
        <v>94</v>
      </c>
      <c r="B28" s="14">
        <v>64468.071482727275</v>
      </c>
      <c r="C28" s="14">
        <v>62530.620212727277</v>
      </c>
      <c r="D28" s="14">
        <v>53984.080682727275</v>
      </c>
      <c r="E28" s="14">
        <v>53691.003452727273</v>
      </c>
      <c r="F28" s="14">
        <v>52143.644862727277</v>
      </c>
      <c r="G28" s="14">
        <v>51420.690652727273</v>
      </c>
      <c r="H28" s="14">
        <v>42446.285742727276</v>
      </c>
      <c r="I28" s="14">
        <v>39223.759682727279</v>
      </c>
      <c r="J28" s="14">
        <v>36908.096652727276</v>
      </c>
      <c r="K28" s="14">
        <v>34911.42</v>
      </c>
      <c r="L28" s="14">
        <v>30467.41</v>
      </c>
      <c r="M28" s="14">
        <v>29391.58</v>
      </c>
      <c r="N28" s="14">
        <v>28193.48</v>
      </c>
      <c r="O28" s="14">
        <v>27859.64</v>
      </c>
      <c r="P28" s="14">
        <v>27622.91</v>
      </c>
      <c r="Q28" s="14">
        <v>27190.46</v>
      </c>
      <c r="R28" s="14">
        <v>26314.44</v>
      </c>
      <c r="S28" s="14">
        <v>26168.69</v>
      </c>
      <c r="T28" s="14">
        <v>25945.03</v>
      </c>
      <c r="U28" s="14">
        <v>24906</v>
      </c>
      <c r="V28" s="14">
        <v>23119</v>
      </c>
      <c r="W28" s="14">
        <v>22989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</row>
    <row r="29" spans="1:38" x14ac:dyDescent="0.25">
      <c r="A29" s="11" t="s">
        <v>95</v>
      </c>
      <c r="B29" s="14">
        <v>0</v>
      </c>
      <c r="C29" s="14">
        <v>69478.136790000004</v>
      </c>
      <c r="D29" s="14">
        <v>0</v>
      </c>
      <c r="E29" s="14">
        <v>0</v>
      </c>
      <c r="F29" s="14">
        <v>41643.092479999999</v>
      </c>
      <c r="G29" s="14">
        <v>41643.092479999999</v>
      </c>
      <c r="H29" s="14">
        <v>0</v>
      </c>
      <c r="I29" s="14">
        <v>0</v>
      </c>
      <c r="J29" s="14">
        <v>70989.787159999993</v>
      </c>
      <c r="K29" s="14">
        <v>70989.789999999994</v>
      </c>
      <c r="L29" s="14">
        <v>0</v>
      </c>
      <c r="M29" s="14">
        <v>0</v>
      </c>
      <c r="N29" s="14">
        <v>0</v>
      </c>
      <c r="O29" s="14">
        <v>52602.19</v>
      </c>
      <c r="P29" s="14">
        <v>0</v>
      </c>
      <c r="Q29" s="14">
        <v>0</v>
      </c>
      <c r="R29" s="14">
        <v>0</v>
      </c>
      <c r="S29" s="14">
        <v>61324.09</v>
      </c>
      <c r="T29" s="14">
        <v>0</v>
      </c>
      <c r="U29" s="14">
        <v>0</v>
      </c>
      <c r="V29" s="14">
        <v>0</v>
      </c>
      <c r="W29" s="14">
        <v>48243</v>
      </c>
      <c r="X29" s="14">
        <v>0</v>
      </c>
      <c r="Y29" s="14">
        <v>0</v>
      </c>
      <c r="Z29" s="14">
        <v>40331</v>
      </c>
      <c r="AA29" s="14">
        <v>40331</v>
      </c>
      <c r="AB29" s="14">
        <v>0</v>
      </c>
      <c r="AC29" s="14">
        <v>0</v>
      </c>
      <c r="AD29" s="14">
        <v>8298</v>
      </c>
      <c r="AE29" s="14">
        <v>8298</v>
      </c>
      <c r="AF29" s="14">
        <v>0</v>
      </c>
      <c r="AG29" s="14">
        <v>0</v>
      </c>
      <c r="AH29" s="14">
        <v>8237</v>
      </c>
      <c r="AI29" s="14">
        <v>8237</v>
      </c>
      <c r="AJ29" s="14">
        <v>0</v>
      </c>
      <c r="AK29" s="14">
        <v>0</v>
      </c>
      <c r="AL29" s="14">
        <v>9738</v>
      </c>
    </row>
    <row r="30" spans="1:38" x14ac:dyDescent="0.25">
      <c r="A30" s="11" t="s">
        <v>68</v>
      </c>
      <c r="B30" s="14">
        <f t="shared" ref="B30" si="8">SUM(B22:B29)</f>
        <v>4615969.5296854861</v>
      </c>
      <c r="C30" s="14">
        <f t="shared" ref="C30:J30" si="9">SUM(C22:C29)</f>
        <v>4541863.1688227272</v>
      </c>
      <c r="D30" s="14">
        <f t="shared" si="9"/>
        <v>4340567.2804712579</v>
      </c>
      <c r="E30" s="14">
        <f t="shared" si="9"/>
        <v>4210782.4870765069</v>
      </c>
      <c r="F30" s="14">
        <f t="shared" si="9"/>
        <v>4236332.3195568677</v>
      </c>
      <c r="G30" s="14">
        <f t="shared" si="9"/>
        <v>4134047.3690063558</v>
      </c>
      <c r="H30" s="14">
        <f t="shared" si="9"/>
        <v>4039520.5361614898</v>
      </c>
      <c r="I30" s="14">
        <f t="shared" si="9"/>
        <v>3613311.6586161479</v>
      </c>
      <c r="J30" s="14">
        <f t="shared" si="9"/>
        <v>3583015.8963504876</v>
      </c>
      <c r="K30" s="14">
        <f t="shared" ref="K30:V30" si="10">SUM(K22:K29)</f>
        <v>3534768.93</v>
      </c>
      <c r="L30" s="14">
        <f t="shared" si="10"/>
        <v>3394855.44</v>
      </c>
      <c r="M30" s="14">
        <f t="shared" si="10"/>
        <v>3314660.3900000006</v>
      </c>
      <c r="N30" s="14">
        <f t="shared" si="10"/>
        <v>3224392.24</v>
      </c>
      <c r="O30" s="14">
        <f t="shared" si="10"/>
        <v>3250372.41</v>
      </c>
      <c r="P30" s="14">
        <f t="shared" si="10"/>
        <v>3112049.6900000004</v>
      </c>
      <c r="Q30" s="14">
        <f t="shared" si="10"/>
        <v>3023249.75</v>
      </c>
      <c r="R30" s="14">
        <f t="shared" si="10"/>
        <v>2930398.34</v>
      </c>
      <c r="S30" s="14">
        <f t="shared" si="10"/>
        <v>2935955.01</v>
      </c>
      <c r="T30" s="14">
        <f t="shared" si="10"/>
        <v>2838416.4999999995</v>
      </c>
      <c r="U30" s="14">
        <f t="shared" si="10"/>
        <v>2767763</v>
      </c>
      <c r="V30" s="14">
        <f t="shared" si="10"/>
        <v>2655480</v>
      </c>
      <c r="W30" s="14">
        <f>SUM(W22:W29)</f>
        <v>2656798</v>
      </c>
      <c r="X30" s="14">
        <f t="shared" ref="X30:AK30" si="11">SUM(X22:X29)</f>
        <v>2576130</v>
      </c>
      <c r="Y30" s="14">
        <f t="shared" si="11"/>
        <v>2531562</v>
      </c>
      <c r="Z30" s="14">
        <f t="shared" si="11"/>
        <v>2497760</v>
      </c>
      <c r="AA30" s="14">
        <f t="shared" si="11"/>
        <v>2458841</v>
      </c>
      <c r="AB30" s="14">
        <f t="shared" si="11"/>
        <v>2408147</v>
      </c>
      <c r="AC30" s="14">
        <f t="shared" si="11"/>
        <v>2361411</v>
      </c>
      <c r="AD30" s="14">
        <f t="shared" si="11"/>
        <v>2349096</v>
      </c>
      <c r="AE30" s="14">
        <f t="shared" si="11"/>
        <v>2326983</v>
      </c>
      <c r="AF30" s="14">
        <f t="shared" si="11"/>
        <v>2304867</v>
      </c>
      <c r="AG30" s="14">
        <f t="shared" si="11"/>
        <v>2291749</v>
      </c>
      <c r="AH30" s="14">
        <f t="shared" si="11"/>
        <v>2275538</v>
      </c>
      <c r="AI30" s="14">
        <f t="shared" si="11"/>
        <v>2264659</v>
      </c>
      <c r="AJ30" s="14">
        <f t="shared" si="11"/>
        <v>2255015</v>
      </c>
      <c r="AK30" s="14">
        <f t="shared" si="11"/>
        <v>2234786</v>
      </c>
      <c r="AL30" s="14">
        <f>SUM(AL22:AL29)</f>
        <v>2213560</v>
      </c>
    </row>
    <row r="31" spans="1:38" x14ac:dyDescent="0.25">
      <c r="A31" s="11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x14ac:dyDescent="0.25">
      <c r="A32" s="11" t="s">
        <v>76</v>
      </c>
      <c r="B32" s="14">
        <f t="shared" ref="B32" si="12">+B30+B19+B12</f>
        <v>10972297.574058946</v>
      </c>
      <c r="C32" s="14">
        <f t="shared" ref="C32:J32" si="13">+C30+C19+C12</f>
        <v>10665655.606272947</v>
      </c>
      <c r="D32" s="14">
        <f t="shared" si="13"/>
        <v>9928290.0823710971</v>
      </c>
      <c r="E32" s="14">
        <f t="shared" si="13"/>
        <v>9639781.5749435965</v>
      </c>
      <c r="F32" s="14">
        <f t="shared" si="13"/>
        <v>9852209.4908895977</v>
      </c>
      <c r="G32" s="14">
        <f t="shared" si="13"/>
        <v>9212487.9085742254</v>
      </c>
      <c r="H32" s="14">
        <f t="shared" si="13"/>
        <v>8950332.32167417</v>
      </c>
      <c r="I32" s="14">
        <f t="shared" si="13"/>
        <v>7540377.640612727</v>
      </c>
      <c r="J32" s="14">
        <f t="shared" si="13"/>
        <v>7588574.301885793</v>
      </c>
      <c r="K32" s="14">
        <f t="shared" ref="K32:V32" si="14">+K30+K19+K12</f>
        <v>7352005.4799999995</v>
      </c>
      <c r="L32" s="14">
        <f t="shared" si="14"/>
        <v>7116260.2699999996</v>
      </c>
      <c r="M32" s="14">
        <f t="shared" si="14"/>
        <v>6759816.2600000007</v>
      </c>
      <c r="N32" s="14">
        <f t="shared" si="14"/>
        <v>6496807.9699999997</v>
      </c>
      <c r="O32" s="14">
        <f t="shared" si="14"/>
        <v>6464249.1600000001</v>
      </c>
      <c r="P32" s="14">
        <f t="shared" si="14"/>
        <v>6309835.1900000004</v>
      </c>
      <c r="Q32" s="14">
        <f t="shared" si="14"/>
        <v>6008408.9500000002</v>
      </c>
      <c r="R32" s="14">
        <f t="shared" si="14"/>
        <v>5731589.96</v>
      </c>
      <c r="S32" s="14">
        <f t="shared" si="14"/>
        <v>5659302.9699999997</v>
      </c>
      <c r="T32" s="14">
        <f t="shared" si="14"/>
        <v>5319851.3499999996</v>
      </c>
      <c r="U32" s="14">
        <f t="shared" si="14"/>
        <v>4861771</v>
      </c>
      <c r="V32" s="14">
        <f t="shared" si="14"/>
        <v>4775378</v>
      </c>
      <c r="W32" s="14">
        <f>+W30+W19+W12</f>
        <v>4699201</v>
      </c>
      <c r="X32" s="14">
        <f t="shared" ref="X32:AK32" si="15">+X30+X19+X12</f>
        <v>4394724</v>
      </c>
      <c r="Y32" s="14">
        <f t="shared" si="15"/>
        <v>4171178</v>
      </c>
      <c r="Z32" s="14">
        <f t="shared" si="15"/>
        <v>4192181</v>
      </c>
      <c r="AA32" s="14">
        <f t="shared" si="15"/>
        <v>4079503</v>
      </c>
      <c r="AB32" s="14">
        <f t="shared" si="15"/>
        <v>3827053</v>
      </c>
      <c r="AC32" s="14">
        <f t="shared" si="15"/>
        <v>3663501</v>
      </c>
      <c r="AD32" s="14">
        <f t="shared" si="15"/>
        <v>3558611</v>
      </c>
      <c r="AE32" s="14">
        <f t="shared" si="15"/>
        <v>3614093</v>
      </c>
      <c r="AF32" s="14">
        <f t="shared" si="15"/>
        <v>3298645</v>
      </c>
      <c r="AG32" s="14">
        <f t="shared" si="15"/>
        <v>3316119</v>
      </c>
      <c r="AH32" s="14">
        <f t="shared" si="15"/>
        <v>3243082</v>
      </c>
      <c r="AI32" s="14">
        <f t="shared" si="15"/>
        <v>3340186</v>
      </c>
      <c r="AJ32" s="14">
        <f t="shared" si="15"/>
        <v>3186097</v>
      </c>
      <c r="AK32" s="14">
        <f t="shared" si="15"/>
        <v>3108413</v>
      </c>
      <c r="AL32" s="14">
        <f>+AL30+AL19+AL12</f>
        <v>3121129</v>
      </c>
    </row>
    <row r="33" spans="1:38" x14ac:dyDescent="0.25">
      <c r="A33"/>
      <c r="B33"/>
      <c r="C33"/>
      <c r="D33"/>
    </row>
    <row r="34" spans="1:38" x14ac:dyDescent="0.25">
      <c r="A34" s="7" t="s">
        <v>54</v>
      </c>
    </row>
    <row r="35" spans="1:38" x14ac:dyDescent="0.25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x14ac:dyDescent="0.25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38" x14ac:dyDescent="0.25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38" x14ac:dyDescent="0.25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38" x14ac:dyDescent="0.25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38" x14ac:dyDescent="0.25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38" x14ac:dyDescent="0.25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38" x14ac:dyDescent="0.25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38" x14ac:dyDescent="0.25"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38" x14ac:dyDescent="0.25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38" x14ac:dyDescent="0.25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38" x14ac:dyDescent="0.25"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38" x14ac:dyDescent="0.25"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38" x14ac:dyDescent="0.25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5:20" x14ac:dyDescent="0.25"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5:20" x14ac:dyDescent="0.25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5:20" x14ac:dyDescent="0.25"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5:20" x14ac:dyDescent="0.25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5:20" x14ac:dyDescent="0.25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5:20" x14ac:dyDescent="0.25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5:20" x14ac:dyDescent="0.25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5:20" x14ac:dyDescent="0.25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5:20" x14ac:dyDescent="0.25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5:20" x14ac:dyDescent="0.25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5:20" x14ac:dyDescent="0.25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5:20" x14ac:dyDescent="0.2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5:20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5:20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5:20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</sheetData>
  <pageMargins left="0.78740157499999996" right="0.78740157499999996" top="0.984251969" bottom="0.984251969" header="0.4921259845" footer="0.49212598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63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62.42578125" style="7" customWidth="1"/>
    <col min="2" max="2" width="9.140625" style="7" bestFit="1" customWidth="1"/>
    <col min="3" max="4" width="8.28515625" style="7" customWidth="1"/>
    <col min="5" max="16" width="8.28515625" bestFit="1" customWidth="1"/>
    <col min="17" max="27" width="8.28515625" customWidth="1"/>
    <col min="28" max="35" width="8.28515625" bestFit="1" customWidth="1"/>
    <col min="36" max="38" width="8.28515625" customWidth="1"/>
    <col min="261" max="261" width="62.42578125" customWidth="1"/>
    <col min="262" max="272" width="8.28515625" bestFit="1" customWidth="1"/>
    <col min="273" max="283" width="8.28515625" customWidth="1"/>
    <col min="284" max="291" width="8.28515625" bestFit="1" customWidth="1"/>
    <col min="292" max="294" width="8.28515625" customWidth="1"/>
    <col min="517" max="517" width="62.42578125" customWidth="1"/>
    <col min="518" max="528" width="8.28515625" bestFit="1" customWidth="1"/>
    <col min="529" max="539" width="8.28515625" customWidth="1"/>
    <col min="540" max="547" width="8.28515625" bestFit="1" customWidth="1"/>
    <col min="548" max="550" width="8.28515625" customWidth="1"/>
    <col min="773" max="773" width="62.42578125" customWidth="1"/>
    <col min="774" max="784" width="8.28515625" bestFit="1" customWidth="1"/>
    <col min="785" max="795" width="8.28515625" customWidth="1"/>
    <col min="796" max="803" width="8.28515625" bestFit="1" customWidth="1"/>
    <col min="804" max="806" width="8.28515625" customWidth="1"/>
    <col min="1029" max="1029" width="62.42578125" customWidth="1"/>
    <col min="1030" max="1040" width="8.28515625" bestFit="1" customWidth="1"/>
    <col min="1041" max="1051" width="8.28515625" customWidth="1"/>
    <col min="1052" max="1059" width="8.28515625" bestFit="1" customWidth="1"/>
    <col min="1060" max="1062" width="8.28515625" customWidth="1"/>
    <col min="1285" max="1285" width="62.42578125" customWidth="1"/>
    <col min="1286" max="1296" width="8.28515625" bestFit="1" customWidth="1"/>
    <col min="1297" max="1307" width="8.28515625" customWidth="1"/>
    <col min="1308" max="1315" width="8.28515625" bestFit="1" customWidth="1"/>
    <col min="1316" max="1318" width="8.28515625" customWidth="1"/>
    <col min="1541" max="1541" width="62.42578125" customWidth="1"/>
    <col min="1542" max="1552" width="8.28515625" bestFit="1" customWidth="1"/>
    <col min="1553" max="1563" width="8.28515625" customWidth="1"/>
    <col min="1564" max="1571" width="8.28515625" bestFit="1" customWidth="1"/>
    <col min="1572" max="1574" width="8.28515625" customWidth="1"/>
    <col min="1797" max="1797" width="62.42578125" customWidth="1"/>
    <col min="1798" max="1808" width="8.28515625" bestFit="1" customWidth="1"/>
    <col min="1809" max="1819" width="8.28515625" customWidth="1"/>
    <col min="1820" max="1827" width="8.28515625" bestFit="1" customWidth="1"/>
    <col min="1828" max="1830" width="8.28515625" customWidth="1"/>
    <col min="2053" max="2053" width="62.42578125" customWidth="1"/>
    <col min="2054" max="2064" width="8.28515625" bestFit="1" customWidth="1"/>
    <col min="2065" max="2075" width="8.28515625" customWidth="1"/>
    <col min="2076" max="2083" width="8.28515625" bestFit="1" customWidth="1"/>
    <col min="2084" max="2086" width="8.28515625" customWidth="1"/>
    <col min="2309" max="2309" width="62.42578125" customWidth="1"/>
    <col min="2310" max="2320" width="8.28515625" bestFit="1" customWidth="1"/>
    <col min="2321" max="2331" width="8.28515625" customWidth="1"/>
    <col min="2332" max="2339" width="8.28515625" bestFit="1" customWidth="1"/>
    <col min="2340" max="2342" width="8.28515625" customWidth="1"/>
    <col min="2565" max="2565" width="62.42578125" customWidth="1"/>
    <col min="2566" max="2576" width="8.28515625" bestFit="1" customWidth="1"/>
    <col min="2577" max="2587" width="8.28515625" customWidth="1"/>
    <col min="2588" max="2595" width="8.28515625" bestFit="1" customWidth="1"/>
    <col min="2596" max="2598" width="8.28515625" customWidth="1"/>
    <col min="2821" max="2821" width="62.42578125" customWidth="1"/>
    <col min="2822" max="2832" width="8.28515625" bestFit="1" customWidth="1"/>
    <col min="2833" max="2843" width="8.28515625" customWidth="1"/>
    <col min="2844" max="2851" width="8.28515625" bestFit="1" customWidth="1"/>
    <col min="2852" max="2854" width="8.28515625" customWidth="1"/>
    <col min="3077" max="3077" width="62.42578125" customWidth="1"/>
    <col min="3078" max="3088" width="8.28515625" bestFit="1" customWidth="1"/>
    <col min="3089" max="3099" width="8.28515625" customWidth="1"/>
    <col min="3100" max="3107" width="8.28515625" bestFit="1" customWidth="1"/>
    <col min="3108" max="3110" width="8.28515625" customWidth="1"/>
    <col min="3333" max="3333" width="62.42578125" customWidth="1"/>
    <col min="3334" max="3344" width="8.28515625" bestFit="1" customWidth="1"/>
    <col min="3345" max="3355" width="8.28515625" customWidth="1"/>
    <col min="3356" max="3363" width="8.28515625" bestFit="1" customWidth="1"/>
    <col min="3364" max="3366" width="8.28515625" customWidth="1"/>
    <col min="3589" max="3589" width="62.42578125" customWidth="1"/>
    <col min="3590" max="3600" width="8.28515625" bestFit="1" customWidth="1"/>
    <col min="3601" max="3611" width="8.28515625" customWidth="1"/>
    <col min="3612" max="3619" width="8.28515625" bestFit="1" customWidth="1"/>
    <col min="3620" max="3622" width="8.28515625" customWidth="1"/>
    <col min="3845" max="3845" width="62.42578125" customWidth="1"/>
    <col min="3846" max="3856" width="8.28515625" bestFit="1" customWidth="1"/>
    <col min="3857" max="3867" width="8.28515625" customWidth="1"/>
    <col min="3868" max="3875" width="8.28515625" bestFit="1" customWidth="1"/>
    <col min="3876" max="3878" width="8.28515625" customWidth="1"/>
    <col min="4101" max="4101" width="62.42578125" customWidth="1"/>
    <col min="4102" max="4112" width="8.28515625" bestFit="1" customWidth="1"/>
    <col min="4113" max="4123" width="8.28515625" customWidth="1"/>
    <col min="4124" max="4131" width="8.28515625" bestFit="1" customWidth="1"/>
    <col min="4132" max="4134" width="8.28515625" customWidth="1"/>
    <col min="4357" max="4357" width="62.42578125" customWidth="1"/>
    <col min="4358" max="4368" width="8.28515625" bestFit="1" customWidth="1"/>
    <col min="4369" max="4379" width="8.28515625" customWidth="1"/>
    <col min="4380" max="4387" width="8.28515625" bestFit="1" customWidth="1"/>
    <col min="4388" max="4390" width="8.28515625" customWidth="1"/>
    <col min="4613" max="4613" width="62.42578125" customWidth="1"/>
    <col min="4614" max="4624" width="8.28515625" bestFit="1" customWidth="1"/>
    <col min="4625" max="4635" width="8.28515625" customWidth="1"/>
    <col min="4636" max="4643" width="8.28515625" bestFit="1" customWidth="1"/>
    <col min="4644" max="4646" width="8.28515625" customWidth="1"/>
    <col min="4869" max="4869" width="62.42578125" customWidth="1"/>
    <col min="4870" max="4880" width="8.28515625" bestFit="1" customWidth="1"/>
    <col min="4881" max="4891" width="8.28515625" customWidth="1"/>
    <col min="4892" max="4899" width="8.28515625" bestFit="1" customWidth="1"/>
    <col min="4900" max="4902" width="8.28515625" customWidth="1"/>
    <col min="5125" max="5125" width="62.42578125" customWidth="1"/>
    <col min="5126" max="5136" width="8.28515625" bestFit="1" customWidth="1"/>
    <col min="5137" max="5147" width="8.28515625" customWidth="1"/>
    <col min="5148" max="5155" width="8.28515625" bestFit="1" customWidth="1"/>
    <col min="5156" max="5158" width="8.28515625" customWidth="1"/>
    <col min="5381" max="5381" width="62.42578125" customWidth="1"/>
    <col min="5382" max="5392" width="8.28515625" bestFit="1" customWidth="1"/>
    <col min="5393" max="5403" width="8.28515625" customWidth="1"/>
    <col min="5404" max="5411" width="8.28515625" bestFit="1" customWidth="1"/>
    <col min="5412" max="5414" width="8.28515625" customWidth="1"/>
    <col min="5637" max="5637" width="62.42578125" customWidth="1"/>
    <col min="5638" max="5648" width="8.28515625" bestFit="1" customWidth="1"/>
    <col min="5649" max="5659" width="8.28515625" customWidth="1"/>
    <col min="5660" max="5667" width="8.28515625" bestFit="1" customWidth="1"/>
    <col min="5668" max="5670" width="8.28515625" customWidth="1"/>
    <col min="5893" max="5893" width="62.42578125" customWidth="1"/>
    <col min="5894" max="5904" width="8.28515625" bestFit="1" customWidth="1"/>
    <col min="5905" max="5915" width="8.28515625" customWidth="1"/>
    <col min="5916" max="5923" width="8.28515625" bestFit="1" customWidth="1"/>
    <col min="5924" max="5926" width="8.28515625" customWidth="1"/>
    <col min="6149" max="6149" width="62.42578125" customWidth="1"/>
    <col min="6150" max="6160" width="8.28515625" bestFit="1" customWidth="1"/>
    <col min="6161" max="6171" width="8.28515625" customWidth="1"/>
    <col min="6172" max="6179" width="8.28515625" bestFit="1" customWidth="1"/>
    <col min="6180" max="6182" width="8.28515625" customWidth="1"/>
    <col min="6405" max="6405" width="62.42578125" customWidth="1"/>
    <col min="6406" max="6416" width="8.28515625" bestFit="1" customWidth="1"/>
    <col min="6417" max="6427" width="8.28515625" customWidth="1"/>
    <col min="6428" max="6435" width="8.28515625" bestFit="1" customWidth="1"/>
    <col min="6436" max="6438" width="8.28515625" customWidth="1"/>
    <col min="6661" max="6661" width="62.42578125" customWidth="1"/>
    <col min="6662" max="6672" width="8.28515625" bestFit="1" customWidth="1"/>
    <col min="6673" max="6683" width="8.28515625" customWidth="1"/>
    <col min="6684" max="6691" width="8.28515625" bestFit="1" customWidth="1"/>
    <col min="6692" max="6694" width="8.28515625" customWidth="1"/>
    <col min="6917" max="6917" width="62.42578125" customWidth="1"/>
    <col min="6918" max="6928" width="8.28515625" bestFit="1" customWidth="1"/>
    <col min="6929" max="6939" width="8.28515625" customWidth="1"/>
    <col min="6940" max="6947" width="8.28515625" bestFit="1" customWidth="1"/>
    <col min="6948" max="6950" width="8.28515625" customWidth="1"/>
    <col min="7173" max="7173" width="62.42578125" customWidth="1"/>
    <col min="7174" max="7184" width="8.28515625" bestFit="1" customWidth="1"/>
    <col min="7185" max="7195" width="8.28515625" customWidth="1"/>
    <col min="7196" max="7203" width="8.28515625" bestFit="1" customWidth="1"/>
    <col min="7204" max="7206" width="8.28515625" customWidth="1"/>
    <col min="7429" max="7429" width="62.42578125" customWidth="1"/>
    <col min="7430" max="7440" width="8.28515625" bestFit="1" customWidth="1"/>
    <col min="7441" max="7451" width="8.28515625" customWidth="1"/>
    <col min="7452" max="7459" width="8.28515625" bestFit="1" customWidth="1"/>
    <col min="7460" max="7462" width="8.28515625" customWidth="1"/>
    <col min="7685" max="7685" width="62.42578125" customWidth="1"/>
    <col min="7686" max="7696" width="8.28515625" bestFit="1" customWidth="1"/>
    <col min="7697" max="7707" width="8.28515625" customWidth="1"/>
    <col min="7708" max="7715" width="8.28515625" bestFit="1" customWidth="1"/>
    <col min="7716" max="7718" width="8.28515625" customWidth="1"/>
    <col min="7941" max="7941" width="62.42578125" customWidth="1"/>
    <col min="7942" max="7952" width="8.28515625" bestFit="1" customWidth="1"/>
    <col min="7953" max="7963" width="8.28515625" customWidth="1"/>
    <col min="7964" max="7971" width="8.28515625" bestFit="1" customWidth="1"/>
    <col min="7972" max="7974" width="8.28515625" customWidth="1"/>
    <col min="8197" max="8197" width="62.42578125" customWidth="1"/>
    <col min="8198" max="8208" width="8.28515625" bestFit="1" customWidth="1"/>
    <col min="8209" max="8219" width="8.28515625" customWidth="1"/>
    <col min="8220" max="8227" width="8.28515625" bestFit="1" customWidth="1"/>
    <col min="8228" max="8230" width="8.28515625" customWidth="1"/>
    <col min="8453" max="8453" width="62.42578125" customWidth="1"/>
    <col min="8454" max="8464" width="8.28515625" bestFit="1" customWidth="1"/>
    <col min="8465" max="8475" width="8.28515625" customWidth="1"/>
    <col min="8476" max="8483" width="8.28515625" bestFit="1" customWidth="1"/>
    <col min="8484" max="8486" width="8.28515625" customWidth="1"/>
    <col min="8709" max="8709" width="62.42578125" customWidth="1"/>
    <col min="8710" max="8720" width="8.28515625" bestFit="1" customWidth="1"/>
    <col min="8721" max="8731" width="8.28515625" customWidth="1"/>
    <col min="8732" max="8739" width="8.28515625" bestFit="1" customWidth="1"/>
    <col min="8740" max="8742" width="8.28515625" customWidth="1"/>
    <col min="8965" max="8965" width="62.42578125" customWidth="1"/>
    <col min="8966" max="8976" width="8.28515625" bestFit="1" customWidth="1"/>
    <col min="8977" max="8987" width="8.28515625" customWidth="1"/>
    <col min="8988" max="8995" width="8.28515625" bestFit="1" customWidth="1"/>
    <col min="8996" max="8998" width="8.28515625" customWidth="1"/>
    <col min="9221" max="9221" width="62.42578125" customWidth="1"/>
    <col min="9222" max="9232" width="8.28515625" bestFit="1" customWidth="1"/>
    <col min="9233" max="9243" width="8.28515625" customWidth="1"/>
    <col min="9244" max="9251" width="8.28515625" bestFit="1" customWidth="1"/>
    <col min="9252" max="9254" width="8.28515625" customWidth="1"/>
    <col min="9477" max="9477" width="62.42578125" customWidth="1"/>
    <col min="9478" max="9488" width="8.28515625" bestFit="1" customWidth="1"/>
    <col min="9489" max="9499" width="8.28515625" customWidth="1"/>
    <col min="9500" max="9507" width="8.28515625" bestFit="1" customWidth="1"/>
    <col min="9508" max="9510" width="8.28515625" customWidth="1"/>
    <col min="9733" max="9733" width="62.42578125" customWidth="1"/>
    <col min="9734" max="9744" width="8.28515625" bestFit="1" customWidth="1"/>
    <col min="9745" max="9755" width="8.28515625" customWidth="1"/>
    <col min="9756" max="9763" width="8.28515625" bestFit="1" customWidth="1"/>
    <col min="9764" max="9766" width="8.28515625" customWidth="1"/>
    <col min="9989" max="9989" width="62.42578125" customWidth="1"/>
    <col min="9990" max="10000" width="8.28515625" bestFit="1" customWidth="1"/>
    <col min="10001" max="10011" width="8.28515625" customWidth="1"/>
    <col min="10012" max="10019" width="8.28515625" bestFit="1" customWidth="1"/>
    <col min="10020" max="10022" width="8.28515625" customWidth="1"/>
    <col min="10245" max="10245" width="62.42578125" customWidth="1"/>
    <col min="10246" max="10256" width="8.28515625" bestFit="1" customWidth="1"/>
    <col min="10257" max="10267" width="8.28515625" customWidth="1"/>
    <col min="10268" max="10275" width="8.28515625" bestFit="1" customWidth="1"/>
    <col min="10276" max="10278" width="8.28515625" customWidth="1"/>
    <col min="10501" max="10501" width="62.42578125" customWidth="1"/>
    <col min="10502" max="10512" width="8.28515625" bestFit="1" customWidth="1"/>
    <col min="10513" max="10523" width="8.28515625" customWidth="1"/>
    <col min="10524" max="10531" width="8.28515625" bestFit="1" customWidth="1"/>
    <col min="10532" max="10534" width="8.28515625" customWidth="1"/>
    <col min="10757" max="10757" width="62.42578125" customWidth="1"/>
    <col min="10758" max="10768" width="8.28515625" bestFit="1" customWidth="1"/>
    <col min="10769" max="10779" width="8.28515625" customWidth="1"/>
    <col min="10780" max="10787" width="8.28515625" bestFit="1" customWidth="1"/>
    <col min="10788" max="10790" width="8.28515625" customWidth="1"/>
    <col min="11013" max="11013" width="62.42578125" customWidth="1"/>
    <col min="11014" max="11024" width="8.28515625" bestFit="1" customWidth="1"/>
    <col min="11025" max="11035" width="8.28515625" customWidth="1"/>
    <col min="11036" max="11043" width="8.28515625" bestFit="1" customWidth="1"/>
    <col min="11044" max="11046" width="8.28515625" customWidth="1"/>
    <col min="11269" max="11269" width="62.42578125" customWidth="1"/>
    <col min="11270" max="11280" width="8.28515625" bestFit="1" customWidth="1"/>
    <col min="11281" max="11291" width="8.28515625" customWidth="1"/>
    <col min="11292" max="11299" width="8.28515625" bestFit="1" customWidth="1"/>
    <col min="11300" max="11302" width="8.28515625" customWidth="1"/>
    <col min="11525" max="11525" width="62.42578125" customWidth="1"/>
    <col min="11526" max="11536" width="8.28515625" bestFit="1" customWidth="1"/>
    <col min="11537" max="11547" width="8.28515625" customWidth="1"/>
    <col min="11548" max="11555" width="8.28515625" bestFit="1" customWidth="1"/>
    <col min="11556" max="11558" width="8.28515625" customWidth="1"/>
    <col min="11781" max="11781" width="62.42578125" customWidth="1"/>
    <col min="11782" max="11792" width="8.28515625" bestFit="1" customWidth="1"/>
    <col min="11793" max="11803" width="8.28515625" customWidth="1"/>
    <col min="11804" max="11811" width="8.28515625" bestFit="1" customWidth="1"/>
    <col min="11812" max="11814" width="8.28515625" customWidth="1"/>
    <col min="12037" max="12037" width="62.42578125" customWidth="1"/>
    <col min="12038" max="12048" width="8.28515625" bestFit="1" customWidth="1"/>
    <col min="12049" max="12059" width="8.28515625" customWidth="1"/>
    <col min="12060" max="12067" width="8.28515625" bestFit="1" customWidth="1"/>
    <col min="12068" max="12070" width="8.28515625" customWidth="1"/>
    <col min="12293" max="12293" width="62.42578125" customWidth="1"/>
    <col min="12294" max="12304" width="8.28515625" bestFit="1" customWidth="1"/>
    <col min="12305" max="12315" width="8.28515625" customWidth="1"/>
    <col min="12316" max="12323" width="8.28515625" bestFit="1" customWidth="1"/>
    <col min="12324" max="12326" width="8.28515625" customWidth="1"/>
    <col min="12549" max="12549" width="62.42578125" customWidth="1"/>
    <col min="12550" max="12560" width="8.28515625" bestFit="1" customWidth="1"/>
    <col min="12561" max="12571" width="8.28515625" customWidth="1"/>
    <col min="12572" max="12579" width="8.28515625" bestFit="1" customWidth="1"/>
    <col min="12580" max="12582" width="8.28515625" customWidth="1"/>
    <col min="12805" max="12805" width="62.42578125" customWidth="1"/>
    <col min="12806" max="12816" width="8.28515625" bestFit="1" customWidth="1"/>
    <col min="12817" max="12827" width="8.28515625" customWidth="1"/>
    <col min="12828" max="12835" width="8.28515625" bestFit="1" customWidth="1"/>
    <col min="12836" max="12838" width="8.28515625" customWidth="1"/>
    <col min="13061" max="13061" width="62.42578125" customWidth="1"/>
    <col min="13062" max="13072" width="8.28515625" bestFit="1" customWidth="1"/>
    <col min="13073" max="13083" width="8.28515625" customWidth="1"/>
    <col min="13084" max="13091" width="8.28515625" bestFit="1" customWidth="1"/>
    <col min="13092" max="13094" width="8.28515625" customWidth="1"/>
    <col min="13317" max="13317" width="62.42578125" customWidth="1"/>
    <col min="13318" max="13328" width="8.28515625" bestFit="1" customWidth="1"/>
    <col min="13329" max="13339" width="8.28515625" customWidth="1"/>
    <col min="13340" max="13347" width="8.28515625" bestFit="1" customWidth="1"/>
    <col min="13348" max="13350" width="8.28515625" customWidth="1"/>
    <col min="13573" max="13573" width="62.42578125" customWidth="1"/>
    <col min="13574" max="13584" width="8.28515625" bestFit="1" customWidth="1"/>
    <col min="13585" max="13595" width="8.28515625" customWidth="1"/>
    <col min="13596" max="13603" width="8.28515625" bestFit="1" customWidth="1"/>
    <col min="13604" max="13606" width="8.28515625" customWidth="1"/>
    <col min="13829" max="13829" width="62.42578125" customWidth="1"/>
    <col min="13830" max="13840" width="8.28515625" bestFit="1" customWidth="1"/>
    <col min="13841" max="13851" width="8.28515625" customWidth="1"/>
    <col min="13852" max="13859" width="8.28515625" bestFit="1" customWidth="1"/>
    <col min="13860" max="13862" width="8.28515625" customWidth="1"/>
    <col min="14085" max="14085" width="62.42578125" customWidth="1"/>
    <col min="14086" max="14096" width="8.28515625" bestFit="1" customWidth="1"/>
    <col min="14097" max="14107" width="8.28515625" customWidth="1"/>
    <col min="14108" max="14115" width="8.28515625" bestFit="1" customWidth="1"/>
    <col min="14116" max="14118" width="8.28515625" customWidth="1"/>
    <col min="14341" max="14341" width="62.42578125" customWidth="1"/>
    <col min="14342" max="14352" width="8.28515625" bestFit="1" customWidth="1"/>
    <col min="14353" max="14363" width="8.28515625" customWidth="1"/>
    <col min="14364" max="14371" width="8.28515625" bestFit="1" customWidth="1"/>
    <col min="14372" max="14374" width="8.28515625" customWidth="1"/>
    <col min="14597" max="14597" width="62.42578125" customWidth="1"/>
    <col min="14598" max="14608" width="8.28515625" bestFit="1" customWidth="1"/>
    <col min="14609" max="14619" width="8.28515625" customWidth="1"/>
    <col min="14620" max="14627" width="8.28515625" bestFit="1" customWidth="1"/>
    <col min="14628" max="14630" width="8.28515625" customWidth="1"/>
    <col min="14853" max="14853" width="62.42578125" customWidth="1"/>
    <col min="14854" max="14864" width="8.28515625" bestFit="1" customWidth="1"/>
    <col min="14865" max="14875" width="8.28515625" customWidth="1"/>
    <col min="14876" max="14883" width="8.28515625" bestFit="1" customWidth="1"/>
    <col min="14884" max="14886" width="8.28515625" customWidth="1"/>
    <col min="15109" max="15109" width="62.42578125" customWidth="1"/>
    <col min="15110" max="15120" width="8.28515625" bestFit="1" customWidth="1"/>
    <col min="15121" max="15131" width="8.28515625" customWidth="1"/>
    <col min="15132" max="15139" width="8.28515625" bestFit="1" customWidth="1"/>
    <col min="15140" max="15142" width="8.28515625" customWidth="1"/>
    <col min="15365" max="15365" width="62.42578125" customWidth="1"/>
    <col min="15366" max="15376" width="8.28515625" bestFit="1" customWidth="1"/>
    <col min="15377" max="15387" width="8.28515625" customWidth="1"/>
    <col min="15388" max="15395" width="8.28515625" bestFit="1" customWidth="1"/>
    <col min="15396" max="15398" width="8.28515625" customWidth="1"/>
    <col min="15621" max="15621" width="62.42578125" customWidth="1"/>
    <col min="15622" max="15632" width="8.28515625" bestFit="1" customWidth="1"/>
    <col min="15633" max="15643" width="8.28515625" customWidth="1"/>
    <col min="15644" max="15651" width="8.28515625" bestFit="1" customWidth="1"/>
    <col min="15652" max="15654" width="8.28515625" customWidth="1"/>
    <col min="15877" max="15877" width="62.42578125" customWidth="1"/>
    <col min="15878" max="15888" width="8.28515625" bestFit="1" customWidth="1"/>
    <col min="15889" max="15899" width="8.28515625" customWidth="1"/>
    <col min="15900" max="15907" width="8.28515625" bestFit="1" customWidth="1"/>
    <col min="15908" max="15910" width="8.28515625" customWidth="1"/>
    <col min="16133" max="16133" width="62.42578125" customWidth="1"/>
    <col min="16134" max="16144" width="8.28515625" bestFit="1" customWidth="1"/>
    <col min="16145" max="16155" width="8.28515625" customWidth="1"/>
    <col min="16156" max="16163" width="8.28515625" bestFit="1" customWidth="1"/>
    <col min="16164" max="16166" width="8.28515625" customWidth="1"/>
  </cols>
  <sheetData>
    <row r="1" spans="1:38" x14ac:dyDescent="0.25">
      <c r="A1" s="16" t="s">
        <v>96</v>
      </c>
      <c r="B1" s="18" t="s">
        <v>147</v>
      </c>
      <c r="C1" s="18" t="s">
        <v>146</v>
      </c>
      <c r="D1" s="18" t="s">
        <v>142</v>
      </c>
      <c r="E1" s="18" t="s">
        <v>140</v>
      </c>
      <c r="F1" s="18" t="s">
        <v>1</v>
      </c>
      <c r="G1" s="18" t="s">
        <v>2</v>
      </c>
      <c r="H1" s="18" t="s">
        <v>59</v>
      </c>
      <c r="I1" s="18" t="s">
        <v>4</v>
      </c>
      <c r="J1" s="18" t="s">
        <v>5</v>
      </c>
      <c r="K1" s="18" t="s">
        <v>6</v>
      </c>
      <c r="L1" s="18" t="s">
        <v>7</v>
      </c>
      <c r="M1" s="18" t="s">
        <v>8</v>
      </c>
      <c r="N1" s="18" t="s">
        <v>9</v>
      </c>
      <c r="O1" s="18" t="s">
        <v>10</v>
      </c>
      <c r="P1" s="18" t="s">
        <v>11</v>
      </c>
      <c r="Q1" s="18" t="s">
        <v>12</v>
      </c>
      <c r="R1" s="18" t="s">
        <v>13</v>
      </c>
      <c r="S1" s="18" t="s">
        <v>14</v>
      </c>
      <c r="T1" s="18" t="s">
        <v>15</v>
      </c>
      <c r="U1" s="18" t="s">
        <v>16</v>
      </c>
      <c r="V1" s="18" t="s">
        <v>17</v>
      </c>
      <c r="W1" s="18" t="s">
        <v>18</v>
      </c>
      <c r="X1" s="18" t="s">
        <v>19</v>
      </c>
      <c r="Y1" s="18" t="s">
        <v>20</v>
      </c>
      <c r="Z1" s="18" t="s">
        <v>97</v>
      </c>
      <c r="AA1" s="18" t="s">
        <v>22</v>
      </c>
      <c r="AB1" s="18" t="s">
        <v>23</v>
      </c>
      <c r="AC1" s="18" t="s">
        <v>24</v>
      </c>
      <c r="AD1" s="18" t="s">
        <v>98</v>
      </c>
      <c r="AE1" s="18" t="s">
        <v>26</v>
      </c>
      <c r="AF1" s="18" t="s">
        <v>27</v>
      </c>
      <c r="AG1" s="18" t="s">
        <v>28</v>
      </c>
      <c r="AH1" s="18" t="s">
        <v>29</v>
      </c>
      <c r="AI1" s="18" t="s">
        <v>30</v>
      </c>
      <c r="AJ1" s="18" t="s">
        <v>31</v>
      </c>
      <c r="AK1" s="18" t="s">
        <v>32</v>
      </c>
      <c r="AL1" s="18" t="s">
        <v>33</v>
      </c>
    </row>
    <row r="2" spans="1:38" x14ac:dyDescent="0.25">
      <c r="A2" s="11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</row>
    <row r="3" spans="1:38" x14ac:dyDescent="0.25">
      <c r="A3" s="11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</row>
    <row r="4" spans="1:38" x14ac:dyDescent="0.25">
      <c r="A4" s="11" t="s">
        <v>99</v>
      </c>
      <c r="B4" s="22">
        <v>264592.90411999932</v>
      </c>
      <c r="C4" s="14">
        <v>237468</v>
      </c>
      <c r="D4" s="14">
        <v>234681.88618999929</v>
      </c>
      <c r="E4" s="14">
        <v>70450.113810000708</v>
      </c>
      <c r="F4" s="14">
        <v>200639.85732305175</v>
      </c>
      <c r="G4" s="14">
        <v>156233.77625750034</v>
      </c>
      <c r="H4" s="14">
        <v>441066.28802999918</v>
      </c>
      <c r="I4" s="14">
        <v>192602.39931999985</v>
      </c>
      <c r="J4" s="14">
        <v>118685.88502</v>
      </c>
      <c r="K4" s="14">
        <v>135089</v>
      </c>
      <c r="L4" s="14">
        <v>159480</v>
      </c>
      <c r="M4" s="14">
        <v>184277.4</v>
      </c>
      <c r="N4" s="14">
        <v>160009</v>
      </c>
      <c r="O4" s="14">
        <v>180528</v>
      </c>
      <c r="P4" s="14">
        <v>180735</v>
      </c>
      <c r="Q4" s="14">
        <v>190435</v>
      </c>
      <c r="R4" s="14">
        <v>134846</v>
      </c>
      <c r="S4" s="14">
        <v>115987</v>
      </c>
      <c r="T4" s="14">
        <v>152944</v>
      </c>
      <c r="U4" s="14">
        <v>213565</v>
      </c>
      <c r="V4" s="14">
        <v>112720</v>
      </c>
      <c r="W4" s="14">
        <v>98160</v>
      </c>
      <c r="X4" s="14">
        <v>108063</v>
      </c>
      <c r="Y4" s="14">
        <v>147554</v>
      </c>
      <c r="Z4" s="14">
        <v>85127</v>
      </c>
      <c r="AA4" s="14">
        <v>90908</v>
      </c>
      <c r="AB4" s="14">
        <v>87543</v>
      </c>
      <c r="AC4" s="14">
        <v>83136</v>
      </c>
      <c r="AD4" s="14">
        <v>40637</v>
      </c>
      <c r="AE4" s="14">
        <v>38547</v>
      </c>
      <c r="AF4" s="14">
        <v>26769</v>
      </c>
      <c r="AG4" s="14">
        <v>53286</v>
      </c>
      <c r="AH4" s="14">
        <v>20786</v>
      </c>
      <c r="AI4" s="14">
        <v>22071</v>
      </c>
      <c r="AJ4" s="14">
        <v>44225</v>
      </c>
      <c r="AK4" s="14">
        <v>65748</v>
      </c>
      <c r="AL4" s="14">
        <v>26029</v>
      </c>
    </row>
    <row r="5" spans="1:38" x14ac:dyDescent="0.25">
      <c r="A5" s="11"/>
      <c r="B5" s="23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1:38" x14ac:dyDescent="0.25">
      <c r="A6" s="11" t="s">
        <v>100</v>
      </c>
      <c r="B6" s="23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x14ac:dyDescent="0.25">
      <c r="A7" s="11" t="s">
        <v>101</v>
      </c>
      <c r="B7" s="22">
        <v>147342</v>
      </c>
      <c r="C7" s="14">
        <v>147572</v>
      </c>
      <c r="D7" s="14">
        <v>141531</v>
      </c>
      <c r="E7" s="14">
        <v>138933</v>
      </c>
      <c r="F7" s="14">
        <v>135812</v>
      </c>
      <c r="G7" s="14">
        <v>133255</v>
      </c>
      <c r="H7" s="14">
        <v>131752.58487332801</v>
      </c>
      <c r="I7" s="14">
        <v>124442.45311</v>
      </c>
      <c r="J7" s="14">
        <v>117818.68935999999</v>
      </c>
      <c r="K7" s="14">
        <v>112310</v>
      </c>
      <c r="L7" s="14">
        <v>105518</v>
      </c>
      <c r="M7" s="14">
        <v>100268</v>
      </c>
      <c r="N7" s="14">
        <v>96038</v>
      </c>
      <c r="O7" s="14">
        <v>92122</v>
      </c>
      <c r="P7" s="14">
        <v>86759.895869999993</v>
      </c>
      <c r="Q7" s="14">
        <v>81509.78284</v>
      </c>
      <c r="R7" s="14">
        <v>77521.924239999993</v>
      </c>
      <c r="S7" s="14">
        <v>74396</v>
      </c>
      <c r="T7" s="14">
        <v>70499</v>
      </c>
      <c r="U7" s="14">
        <v>66609</v>
      </c>
      <c r="V7" s="14">
        <v>62930</v>
      </c>
      <c r="W7" s="14">
        <v>60882</v>
      </c>
      <c r="X7" s="14">
        <v>57760</v>
      </c>
      <c r="Y7" s="14">
        <v>55640</v>
      </c>
      <c r="Z7" s="14">
        <v>53573</v>
      </c>
      <c r="AA7" s="14">
        <v>51604</v>
      </c>
      <c r="AB7" s="14">
        <v>48300</v>
      </c>
      <c r="AC7" s="14">
        <v>44020</v>
      </c>
      <c r="AD7" s="14">
        <v>43644</v>
      </c>
      <c r="AE7" s="14">
        <v>42446</v>
      </c>
      <c r="AF7" s="14">
        <v>41220</v>
      </c>
      <c r="AG7" s="14">
        <v>39005</v>
      </c>
      <c r="AH7" s="14">
        <v>36065</v>
      </c>
      <c r="AI7" s="14">
        <v>33162</v>
      </c>
      <c r="AJ7" s="14">
        <v>31868</v>
      </c>
      <c r="AK7" s="14">
        <v>30384</v>
      </c>
      <c r="AL7" s="14">
        <v>28913</v>
      </c>
    </row>
    <row r="8" spans="1:38" x14ac:dyDescent="0.25">
      <c r="A8" s="11" t="s">
        <v>102</v>
      </c>
      <c r="B8" s="22">
        <v>-1247</v>
      </c>
      <c r="C8" s="14">
        <v>5107</v>
      </c>
      <c r="D8" s="14">
        <v>4974</v>
      </c>
      <c r="E8" s="14">
        <v>4533</v>
      </c>
      <c r="F8" s="14">
        <v>3476</v>
      </c>
      <c r="G8" s="14">
        <v>3224</v>
      </c>
      <c r="H8" s="14">
        <v>3766</v>
      </c>
      <c r="I8" s="14">
        <v>3319</v>
      </c>
      <c r="J8" s="14">
        <v>3130</v>
      </c>
      <c r="K8" s="14">
        <v>3186</v>
      </c>
      <c r="L8" s="14">
        <v>3186</v>
      </c>
      <c r="M8" s="14">
        <v>2872</v>
      </c>
      <c r="N8" s="14">
        <v>3271</v>
      </c>
      <c r="O8" s="14">
        <v>3129</v>
      </c>
      <c r="P8" s="14">
        <v>3317</v>
      </c>
      <c r="Q8" s="14">
        <v>3424</v>
      </c>
      <c r="R8" s="14">
        <v>2768</v>
      </c>
      <c r="S8" s="14">
        <v>-1181</v>
      </c>
      <c r="T8" s="14">
        <v>2969</v>
      </c>
      <c r="U8" s="14">
        <v>2962</v>
      </c>
      <c r="V8" s="14">
        <v>3234</v>
      </c>
      <c r="W8" s="14">
        <v>996</v>
      </c>
      <c r="X8" s="14">
        <v>1096</v>
      </c>
      <c r="Y8" s="14">
        <v>922</v>
      </c>
      <c r="Z8" s="14">
        <v>457</v>
      </c>
      <c r="AA8" s="14">
        <v>754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</row>
    <row r="9" spans="1:38" x14ac:dyDescent="0.25">
      <c r="A9" s="11" t="s">
        <v>103</v>
      </c>
      <c r="B9" s="22">
        <v>676</v>
      </c>
      <c r="C9" s="14">
        <v>657</v>
      </c>
      <c r="D9" s="14">
        <v>1260</v>
      </c>
      <c r="E9" s="14">
        <v>1226</v>
      </c>
      <c r="F9" s="14">
        <v>1192</v>
      </c>
      <c r="G9" s="14">
        <v>-4097</v>
      </c>
      <c r="H9" s="14">
        <v>8043</v>
      </c>
      <c r="I9" s="14">
        <v>905</v>
      </c>
      <c r="J9" s="14">
        <v>883</v>
      </c>
      <c r="K9" s="14">
        <v>-15294</v>
      </c>
      <c r="L9" s="14">
        <v>1425</v>
      </c>
      <c r="M9" s="14">
        <v>1386</v>
      </c>
      <c r="N9" s="14">
        <v>1348</v>
      </c>
      <c r="O9" s="14">
        <v>-5000</v>
      </c>
      <c r="P9" s="14">
        <v>2550</v>
      </c>
      <c r="Q9" s="14">
        <v>2427</v>
      </c>
      <c r="R9" s="14">
        <v>2310</v>
      </c>
      <c r="S9" s="14">
        <v>8989</v>
      </c>
      <c r="T9" s="14">
        <v>1605</v>
      </c>
      <c r="U9" s="14">
        <v>1535</v>
      </c>
      <c r="V9" s="14">
        <v>1467</v>
      </c>
      <c r="W9" s="14">
        <v>1402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</row>
    <row r="10" spans="1:38" x14ac:dyDescent="0.25">
      <c r="A10" s="11" t="s">
        <v>104</v>
      </c>
      <c r="B10" s="22">
        <v>8035</v>
      </c>
      <c r="C10" s="14">
        <v>693</v>
      </c>
      <c r="D10" s="14">
        <v>1662</v>
      </c>
      <c r="E10" s="14">
        <v>233</v>
      </c>
      <c r="F10" s="14">
        <v>992</v>
      </c>
      <c r="G10" s="14">
        <v>7881</v>
      </c>
      <c r="H10" s="14">
        <v>13680</v>
      </c>
      <c r="I10" s="14">
        <v>-3019</v>
      </c>
      <c r="J10" s="14">
        <v>5932</v>
      </c>
      <c r="K10" s="14">
        <v>4894</v>
      </c>
      <c r="L10" s="14">
        <v>2751</v>
      </c>
      <c r="M10" s="14">
        <v>2734</v>
      </c>
      <c r="N10" s="14">
        <v>1787</v>
      </c>
      <c r="O10" s="14">
        <v>1953</v>
      </c>
      <c r="P10" s="14">
        <v>1970</v>
      </c>
      <c r="Q10" s="14">
        <v>2257</v>
      </c>
      <c r="R10" s="14">
        <v>429</v>
      </c>
      <c r="S10" s="14">
        <v>5830</v>
      </c>
      <c r="T10" s="14">
        <v>5577</v>
      </c>
      <c r="U10" s="14">
        <v>619</v>
      </c>
      <c r="V10" s="14">
        <v>163</v>
      </c>
      <c r="W10" s="14">
        <v>1719</v>
      </c>
      <c r="X10" s="14">
        <v>1328</v>
      </c>
      <c r="Y10" s="14">
        <v>1581</v>
      </c>
      <c r="Z10" s="14">
        <v>100</v>
      </c>
      <c r="AA10" s="14">
        <v>-1518</v>
      </c>
      <c r="AB10" s="14">
        <v>259</v>
      </c>
      <c r="AC10" s="14">
        <v>-712</v>
      </c>
      <c r="AD10" s="14">
        <v>1137</v>
      </c>
      <c r="AE10" s="14">
        <v>5227</v>
      </c>
      <c r="AF10" s="14">
        <v>2723</v>
      </c>
      <c r="AG10" s="14">
        <v>1079</v>
      </c>
      <c r="AH10" s="14">
        <v>859</v>
      </c>
      <c r="AI10" s="14">
        <v>5203</v>
      </c>
      <c r="AJ10" s="14">
        <v>696</v>
      </c>
      <c r="AK10" s="14">
        <v>746</v>
      </c>
      <c r="AL10" s="14">
        <v>249</v>
      </c>
    </row>
    <row r="11" spans="1:38" x14ac:dyDescent="0.25">
      <c r="A11" s="11" t="s">
        <v>105</v>
      </c>
      <c r="B11" s="22">
        <v>54370</v>
      </c>
      <c r="C11" s="14">
        <v>83076</v>
      </c>
      <c r="D11" s="14">
        <v>3243</v>
      </c>
      <c r="E11" s="14">
        <v>2976</v>
      </c>
      <c r="F11" s="14">
        <v>3084</v>
      </c>
      <c r="G11" s="14">
        <v>14291</v>
      </c>
      <c r="H11" s="14">
        <v>-4201</v>
      </c>
      <c r="I11" s="14">
        <v>-4026</v>
      </c>
      <c r="J11" s="14">
        <v>-2172</v>
      </c>
      <c r="K11" s="14">
        <v>52844</v>
      </c>
      <c r="L11" s="14">
        <v>-572</v>
      </c>
      <c r="M11" s="14">
        <v>-3703</v>
      </c>
      <c r="N11" s="14">
        <v>598</v>
      </c>
      <c r="O11" s="14">
        <v>-78</v>
      </c>
      <c r="P11" s="14">
        <v>-1157</v>
      </c>
      <c r="Q11" s="14">
        <v>-1511</v>
      </c>
      <c r="R11" s="14">
        <v>10534</v>
      </c>
      <c r="S11" s="14">
        <v>2583</v>
      </c>
      <c r="T11" s="14">
        <v>1344</v>
      </c>
      <c r="U11" s="14">
        <v>2587</v>
      </c>
      <c r="V11" s="14">
        <v>153</v>
      </c>
      <c r="W11" s="14">
        <v>-1726</v>
      </c>
      <c r="X11" s="14">
        <v>262</v>
      </c>
      <c r="Y11" s="14">
        <v>-559</v>
      </c>
      <c r="Z11" s="14">
        <v>-1601</v>
      </c>
      <c r="AA11" s="14">
        <v>-5669</v>
      </c>
      <c r="AB11" s="14">
        <v>-845</v>
      </c>
      <c r="AC11" s="14">
        <v>1376</v>
      </c>
      <c r="AD11" s="14">
        <v>1691</v>
      </c>
      <c r="AE11" s="14">
        <v>524</v>
      </c>
      <c r="AF11" s="14">
        <v>114</v>
      </c>
      <c r="AG11" s="14">
        <v>997</v>
      </c>
      <c r="AH11" s="14">
        <v>1218</v>
      </c>
      <c r="AI11" s="14">
        <v>6575</v>
      </c>
      <c r="AJ11" s="14">
        <v>590</v>
      </c>
      <c r="AK11" s="14">
        <v>1311</v>
      </c>
      <c r="AL11" s="14">
        <v>-739</v>
      </c>
    </row>
    <row r="12" spans="1:38" x14ac:dyDescent="0.25">
      <c r="A12" s="11" t="s">
        <v>106</v>
      </c>
      <c r="B12" s="22">
        <v>2501</v>
      </c>
      <c r="C12" s="14">
        <v>-8242</v>
      </c>
      <c r="D12" s="14">
        <v>2732</v>
      </c>
      <c r="E12" s="14">
        <v>-2610</v>
      </c>
      <c r="F12" s="14">
        <v>23200</v>
      </c>
      <c r="G12" s="14">
        <v>-432</v>
      </c>
      <c r="H12" s="14">
        <v>68</v>
      </c>
      <c r="I12" s="14">
        <v>1222</v>
      </c>
      <c r="J12" s="14">
        <v>-1443</v>
      </c>
      <c r="K12" s="14">
        <v>-1644</v>
      </c>
      <c r="L12" s="14">
        <v>-1105</v>
      </c>
      <c r="M12" s="14">
        <v>576</v>
      </c>
      <c r="N12" s="14">
        <v>-507</v>
      </c>
      <c r="O12" s="14">
        <v>1704</v>
      </c>
      <c r="P12" s="14">
        <v>-92</v>
      </c>
      <c r="Q12" s="14">
        <v>958</v>
      </c>
      <c r="R12" s="14">
        <v>1086</v>
      </c>
      <c r="S12" s="14">
        <v>-7362</v>
      </c>
      <c r="T12" s="14">
        <v>-1198</v>
      </c>
      <c r="U12" s="14">
        <v>-1991</v>
      </c>
      <c r="V12" s="14">
        <v>-3596</v>
      </c>
      <c r="W12" s="14">
        <v>-9361</v>
      </c>
      <c r="X12" s="14">
        <v>-4354</v>
      </c>
      <c r="Y12" s="14">
        <v>1870</v>
      </c>
      <c r="Z12" s="14">
        <v>-261</v>
      </c>
      <c r="AA12" s="14">
        <v>5234</v>
      </c>
      <c r="AB12" s="14">
        <v>2441</v>
      </c>
      <c r="AC12" s="14">
        <v>4861</v>
      </c>
      <c r="AD12" s="14">
        <v>-2298</v>
      </c>
      <c r="AE12" s="14">
        <v>5854</v>
      </c>
      <c r="AF12" s="14">
        <v>-237</v>
      </c>
      <c r="AG12" s="14">
        <v>6453</v>
      </c>
      <c r="AH12" s="14">
        <v>3197</v>
      </c>
      <c r="AI12" s="14">
        <v>2681</v>
      </c>
      <c r="AJ12" s="14">
        <v>1551</v>
      </c>
      <c r="AK12" s="14">
        <v>578</v>
      </c>
      <c r="AL12" s="14">
        <v>1098</v>
      </c>
    </row>
    <row r="13" spans="1:38" x14ac:dyDescent="0.25">
      <c r="A13" s="11" t="s">
        <v>107</v>
      </c>
      <c r="B13" s="22">
        <v>770</v>
      </c>
      <c r="C13" s="14">
        <v>9646</v>
      </c>
      <c r="D13" s="14">
        <v>1739</v>
      </c>
      <c r="E13" s="14">
        <v>-85</v>
      </c>
      <c r="F13" s="14">
        <v>180</v>
      </c>
      <c r="G13" s="14">
        <v>1773</v>
      </c>
      <c r="H13" s="14">
        <v>-1079</v>
      </c>
      <c r="I13" s="14">
        <v>170</v>
      </c>
      <c r="J13" s="14">
        <v>794</v>
      </c>
      <c r="K13" s="14">
        <v>-635</v>
      </c>
      <c r="L13" s="14">
        <v>268</v>
      </c>
      <c r="M13" s="14">
        <v>-2013</v>
      </c>
      <c r="N13" s="14">
        <v>-2359</v>
      </c>
      <c r="O13" s="14">
        <v>588</v>
      </c>
      <c r="P13" s="14">
        <v>924</v>
      </c>
      <c r="Q13" s="14">
        <v>-738</v>
      </c>
      <c r="R13" s="14">
        <v>1540</v>
      </c>
      <c r="S13" s="14">
        <v>-691</v>
      </c>
      <c r="T13" s="14">
        <v>-665</v>
      </c>
      <c r="U13" s="14">
        <v>201</v>
      </c>
      <c r="V13" s="14">
        <v>651</v>
      </c>
      <c r="W13" s="14">
        <v>4813</v>
      </c>
      <c r="X13" s="14">
        <v>154</v>
      </c>
      <c r="Y13" s="14">
        <v>605</v>
      </c>
      <c r="Z13" s="14">
        <v>-128</v>
      </c>
      <c r="AA13" s="14">
        <v>-1225</v>
      </c>
      <c r="AB13" s="14">
        <v>-1502</v>
      </c>
      <c r="AC13" s="14">
        <v>1327</v>
      </c>
      <c r="AD13" s="14">
        <v>-587</v>
      </c>
      <c r="AE13" s="14">
        <v>200</v>
      </c>
      <c r="AF13" s="14">
        <v>-469</v>
      </c>
      <c r="AG13" s="14">
        <v>-258</v>
      </c>
      <c r="AH13" s="14">
        <v>-519</v>
      </c>
      <c r="AI13" s="14">
        <v>3713</v>
      </c>
      <c r="AJ13" s="14">
        <v>928</v>
      </c>
      <c r="AK13" s="14">
        <v>-30</v>
      </c>
      <c r="AL13" s="14">
        <v>1003</v>
      </c>
    </row>
    <row r="14" spans="1:38" x14ac:dyDescent="0.25">
      <c r="A14" s="11" t="s">
        <v>108</v>
      </c>
      <c r="B14" s="22">
        <v>-8853</v>
      </c>
      <c r="C14" s="14">
        <v>4173</v>
      </c>
      <c r="D14" s="14">
        <v>-715</v>
      </c>
      <c r="E14" s="14">
        <v>0</v>
      </c>
      <c r="F14" s="14">
        <v>-1198</v>
      </c>
      <c r="G14" s="14">
        <v>-1</v>
      </c>
      <c r="H14" s="14">
        <v>-2964</v>
      </c>
      <c r="I14" s="14">
        <v>0</v>
      </c>
      <c r="J14" s="14">
        <v>-3540</v>
      </c>
      <c r="K14" s="14">
        <v>2784</v>
      </c>
      <c r="L14" s="14">
        <v>0</v>
      </c>
      <c r="M14" s="14">
        <v>-636</v>
      </c>
      <c r="N14" s="14">
        <v>-592</v>
      </c>
      <c r="O14" s="14">
        <v>1529</v>
      </c>
      <c r="P14" s="14">
        <v>-1787</v>
      </c>
      <c r="Q14" s="14">
        <v>-462</v>
      </c>
      <c r="R14" s="14">
        <v>-91</v>
      </c>
      <c r="S14" s="14">
        <v>1675</v>
      </c>
      <c r="T14" s="14">
        <v>-5756</v>
      </c>
      <c r="U14" s="14">
        <v>4818</v>
      </c>
      <c r="V14" s="14">
        <v>0</v>
      </c>
      <c r="W14" s="14">
        <v>-1559</v>
      </c>
      <c r="X14" s="14">
        <v>1457</v>
      </c>
      <c r="Y14" s="14">
        <v>-981</v>
      </c>
      <c r="Z14" s="14">
        <v>-332</v>
      </c>
      <c r="AA14" s="14">
        <v>570</v>
      </c>
      <c r="AB14" s="14">
        <v>0</v>
      </c>
      <c r="AC14" s="14">
        <v>3081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</row>
    <row r="15" spans="1:38" x14ac:dyDescent="0.25">
      <c r="A15" s="11" t="s">
        <v>109</v>
      </c>
      <c r="B15" s="22">
        <v>13832</v>
      </c>
      <c r="C15" s="14">
        <v>14004</v>
      </c>
      <c r="D15" s="14">
        <v>15205</v>
      </c>
      <c r="E15" s="14">
        <v>17829</v>
      </c>
      <c r="F15" s="14">
        <v>12477</v>
      </c>
      <c r="G15" s="14">
        <v>15673</v>
      </c>
      <c r="H15" s="14">
        <v>20019</v>
      </c>
      <c r="I15" s="14">
        <v>16264</v>
      </c>
      <c r="J15" s="14">
        <v>14790</v>
      </c>
      <c r="K15" s="14">
        <v>14082</v>
      </c>
      <c r="L15" s="14">
        <v>16107</v>
      </c>
      <c r="M15" s="14">
        <v>15382</v>
      </c>
      <c r="N15" s="14">
        <v>11128</v>
      </c>
      <c r="O15" s="14">
        <v>13653</v>
      </c>
      <c r="P15" s="14">
        <v>18515</v>
      </c>
      <c r="Q15" s="14">
        <v>19016</v>
      </c>
      <c r="R15" s="14">
        <v>13050</v>
      </c>
      <c r="S15" s="14">
        <v>12126</v>
      </c>
      <c r="T15" s="14">
        <v>11394</v>
      </c>
      <c r="U15" s="14">
        <v>9224</v>
      </c>
      <c r="V15" s="14">
        <v>9279</v>
      </c>
      <c r="W15" s="14">
        <v>8909</v>
      </c>
      <c r="X15" s="14">
        <v>7990</v>
      </c>
      <c r="Y15" s="14">
        <v>7609</v>
      </c>
      <c r="Z15" s="14">
        <v>7577</v>
      </c>
      <c r="AA15" s="14">
        <v>5602</v>
      </c>
      <c r="AB15" s="14">
        <v>5670</v>
      </c>
      <c r="AC15" s="14">
        <v>6065</v>
      </c>
      <c r="AD15" s="14">
        <v>6300</v>
      </c>
      <c r="AE15" s="14">
        <v>4383</v>
      </c>
      <c r="AF15" s="14">
        <v>4154</v>
      </c>
      <c r="AG15" s="14">
        <v>4319</v>
      </c>
      <c r="AH15" s="14">
        <v>4470</v>
      </c>
      <c r="AI15" s="14">
        <v>4314</v>
      </c>
      <c r="AJ15" s="14">
        <v>3817</v>
      </c>
      <c r="AK15" s="14">
        <v>3746</v>
      </c>
      <c r="AL15" s="14">
        <v>4287</v>
      </c>
    </row>
    <row r="16" spans="1:38" x14ac:dyDescent="0.25">
      <c r="A16" s="11" t="s">
        <v>110</v>
      </c>
      <c r="B16" s="22">
        <v>1261</v>
      </c>
      <c r="C16" s="14">
        <v>1296</v>
      </c>
      <c r="D16" s="14">
        <v>1575</v>
      </c>
      <c r="E16" s="14">
        <v>991</v>
      </c>
      <c r="F16" s="14">
        <v>714</v>
      </c>
      <c r="G16" s="14">
        <v>728</v>
      </c>
      <c r="H16" s="14">
        <v>646</v>
      </c>
      <c r="I16" s="14">
        <v>736</v>
      </c>
      <c r="J16" s="14">
        <v>608</v>
      </c>
      <c r="K16" s="14">
        <v>495</v>
      </c>
      <c r="L16" s="14">
        <v>513</v>
      </c>
      <c r="M16" s="14">
        <v>542</v>
      </c>
      <c r="N16" s="14">
        <v>-3938</v>
      </c>
      <c r="O16" s="14">
        <v>65</v>
      </c>
      <c r="P16" s="14">
        <v>63</v>
      </c>
      <c r="Q16" s="14">
        <v>60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</row>
    <row r="17" spans="1:38" x14ac:dyDescent="0.25">
      <c r="A17" s="11" t="s">
        <v>144</v>
      </c>
      <c r="B17" s="22">
        <v>1515</v>
      </c>
      <c r="C17" s="14">
        <v>6840</v>
      </c>
      <c r="D17" s="14">
        <v>1027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</row>
    <row r="18" spans="1:38" x14ac:dyDescent="0.25">
      <c r="A18" s="11" t="s">
        <v>111</v>
      </c>
      <c r="B18" s="22">
        <v>0</v>
      </c>
      <c r="C18" s="14">
        <v>0</v>
      </c>
      <c r="D18" s="14">
        <v>0</v>
      </c>
      <c r="E18" s="14"/>
      <c r="F18" s="14">
        <v>0</v>
      </c>
      <c r="G18" s="14">
        <v>2407</v>
      </c>
      <c r="H18" s="14">
        <v>-359035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</row>
    <row r="19" spans="1:38" x14ac:dyDescent="0.25">
      <c r="A19" s="11" t="s">
        <v>141</v>
      </c>
      <c r="B19" s="22">
        <v>0</v>
      </c>
      <c r="C19" s="14">
        <v>0</v>
      </c>
      <c r="D19" s="14">
        <v>29</v>
      </c>
      <c r="E19" s="14">
        <v>-29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</row>
    <row r="20" spans="1:38" x14ac:dyDescent="0.25">
      <c r="A20" s="11" t="s">
        <v>148</v>
      </c>
      <c r="B20" s="22">
        <v>-1873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</row>
    <row r="21" spans="1:38" x14ac:dyDescent="0.25">
      <c r="A21" s="11"/>
      <c r="B21" s="24">
        <f>SUM(B7:B20)+B4</f>
        <v>482921.90411999932</v>
      </c>
      <c r="C21" s="20">
        <f t="shared" ref="C21:AL21" si="0">SUM(C7:C20)+C4</f>
        <v>502290</v>
      </c>
      <c r="D21" s="20">
        <f t="shared" si="0"/>
        <v>408943.88618999929</v>
      </c>
      <c r="E21" s="20">
        <f t="shared" si="0"/>
        <v>234447.11381000071</v>
      </c>
      <c r="F21" s="20">
        <f t="shared" si="0"/>
        <v>380568.85732305178</v>
      </c>
      <c r="G21" s="20">
        <f t="shared" si="0"/>
        <v>330935.77625750034</v>
      </c>
      <c r="H21" s="20">
        <f t="shared" si="0"/>
        <v>251761.8729033272</v>
      </c>
      <c r="I21" s="20">
        <f t="shared" si="0"/>
        <v>332615.85242999985</v>
      </c>
      <c r="J21" s="20">
        <f t="shared" si="0"/>
        <v>255486.57438000001</v>
      </c>
      <c r="K21" s="20">
        <f t="shared" si="0"/>
        <v>308111</v>
      </c>
      <c r="L21" s="20">
        <f t="shared" si="0"/>
        <v>287571</v>
      </c>
      <c r="M21" s="20">
        <f t="shared" si="0"/>
        <v>301685.40000000002</v>
      </c>
      <c r="N21" s="20">
        <f t="shared" si="0"/>
        <v>266783</v>
      </c>
      <c r="O21" s="20">
        <f t="shared" si="0"/>
        <v>290193</v>
      </c>
      <c r="P21" s="20">
        <f t="shared" si="0"/>
        <v>291797.89587000001</v>
      </c>
      <c r="Q21" s="20">
        <f t="shared" si="0"/>
        <v>297375.78284</v>
      </c>
      <c r="R21" s="20">
        <f t="shared" si="0"/>
        <v>243993.92423999999</v>
      </c>
      <c r="S21" s="20">
        <f t="shared" si="0"/>
        <v>212352</v>
      </c>
      <c r="T21" s="20">
        <f t="shared" si="0"/>
        <v>238713</v>
      </c>
      <c r="U21" s="20">
        <f t="shared" si="0"/>
        <v>300129</v>
      </c>
      <c r="V21" s="20">
        <f t="shared" si="0"/>
        <v>187001</v>
      </c>
      <c r="W21" s="20">
        <f t="shared" si="0"/>
        <v>164235</v>
      </c>
      <c r="X21" s="20">
        <f t="shared" si="0"/>
        <v>173756</v>
      </c>
      <c r="Y21" s="20">
        <f t="shared" si="0"/>
        <v>214241</v>
      </c>
      <c r="Z21" s="20">
        <f t="shared" si="0"/>
        <v>144512</v>
      </c>
      <c r="AA21" s="20">
        <f t="shared" si="0"/>
        <v>146260</v>
      </c>
      <c r="AB21" s="20">
        <f t="shared" si="0"/>
        <v>141866</v>
      </c>
      <c r="AC21" s="20">
        <f t="shared" si="0"/>
        <v>143154</v>
      </c>
      <c r="AD21" s="20">
        <f t="shared" si="0"/>
        <v>90524</v>
      </c>
      <c r="AE21" s="20">
        <f t="shared" si="0"/>
        <v>97181</v>
      </c>
      <c r="AF21" s="20">
        <f t="shared" si="0"/>
        <v>74274</v>
      </c>
      <c r="AG21" s="20">
        <f t="shared" si="0"/>
        <v>104881</v>
      </c>
      <c r="AH21" s="20">
        <f t="shared" si="0"/>
        <v>66076</v>
      </c>
      <c r="AI21" s="20">
        <f t="shared" si="0"/>
        <v>77719</v>
      </c>
      <c r="AJ21" s="20">
        <f t="shared" si="0"/>
        <v>83675</v>
      </c>
      <c r="AK21" s="20">
        <f t="shared" si="0"/>
        <v>102483</v>
      </c>
      <c r="AL21" s="20">
        <f t="shared" si="0"/>
        <v>60840</v>
      </c>
    </row>
    <row r="22" spans="1:38" x14ac:dyDescent="0.25">
      <c r="A22" s="11" t="s">
        <v>112</v>
      </c>
      <c r="B22" s="23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</row>
    <row r="23" spans="1:38" x14ac:dyDescent="0.25">
      <c r="A23" s="11" t="s">
        <v>113</v>
      </c>
      <c r="B23" s="22">
        <v>-177633</v>
      </c>
      <c r="C23" s="14">
        <v>-94660</v>
      </c>
      <c r="D23" s="14">
        <v>-154168</v>
      </c>
      <c r="E23" s="14">
        <v>161169</v>
      </c>
      <c r="F23" s="14">
        <v>-290235</v>
      </c>
      <c r="G23" s="14">
        <v>11136</v>
      </c>
      <c r="H23" s="14">
        <v>-72679.679909999977</v>
      </c>
      <c r="I23" s="14">
        <v>-10118</v>
      </c>
      <c r="J23" s="14">
        <v>-180381.53</v>
      </c>
      <c r="K23" s="14">
        <v>117695</v>
      </c>
      <c r="L23" s="14">
        <v>-68462</v>
      </c>
      <c r="M23" s="14">
        <v>1454</v>
      </c>
      <c r="N23" s="14">
        <v>-49554</v>
      </c>
      <c r="O23" s="14">
        <v>-44471</v>
      </c>
      <c r="P23" s="14">
        <v>-48713</v>
      </c>
      <c r="Q23" s="14">
        <v>-35742</v>
      </c>
      <c r="R23" s="14">
        <v>-44802</v>
      </c>
      <c r="S23" s="14">
        <v>-53095</v>
      </c>
      <c r="T23" s="14">
        <v>-2611</v>
      </c>
      <c r="U23" s="14">
        <v>-79650</v>
      </c>
      <c r="V23" s="14">
        <v>-40899</v>
      </c>
      <c r="W23" s="14">
        <v>-20599</v>
      </c>
      <c r="X23" s="14">
        <v>-27687</v>
      </c>
      <c r="Y23" s="14">
        <v>-51410</v>
      </c>
      <c r="Z23" s="14">
        <v>-15123</v>
      </c>
      <c r="AA23" s="14">
        <v>-5432</v>
      </c>
      <c r="AB23" s="14">
        <v>-30145</v>
      </c>
      <c r="AC23" s="14">
        <v>-29503</v>
      </c>
      <c r="AD23" s="14">
        <v>-24303</v>
      </c>
      <c r="AE23" s="14">
        <v>-21396</v>
      </c>
      <c r="AF23" s="14">
        <v>13769</v>
      </c>
      <c r="AG23" s="14">
        <v>-21957</v>
      </c>
      <c r="AH23" s="14">
        <v>999</v>
      </c>
      <c r="AI23" s="14">
        <v>-19527</v>
      </c>
      <c r="AJ23" s="14">
        <v>-23523</v>
      </c>
      <c r="AK23" s="14">
        <v>-36150</v>
      </c>
      <c r="AL23" s="14">
        <v>-11774</v>
      </c>
    </row>
    <row r="24" spans="1:38" x14ac:dyDescent="0.25">
      <c r="A24" s="11" t="s">
        <v>64</v>
      </c>
      <c r="B24" s="22">
        <v>-291485</v>
      </c>
      <c r="C24" s="14">
        <v>-290490</v>
      </c>
      <c r="D24" s="14">
        <v>185228</v>
      </c>
      <c r="E24" s="14">
        <v>-179298</v>
      </c>
      <c r="F24" s="14">
        <v>-104540</v>
      </c>
      <c r="G24" s="14">
        <v>-388669</v>
      </c>
      <c r="H24" s="14">
        <v>-357370</v>
      </c>
      <c r="I24" s="14">
        <v>-9371</v>
      </c>
      <c r="J24" s="14">
        <v>80480</v>
      </c>
      <c r="K24" s="14">
        <v>-278729</v>
      </c>
      <c r="L24" s="14">
        <v>-164998</v>
      </c>
      <c r="M24" s="14">
        <v>-14301</v>
      </c>
      <c r="N24" s="14">
        <v>-108973</v>
      </c>
      <c r="O24" s="14">
        <v>-180604</v>
      </c>
      <c r="P24" s="14">
        <v>-84042</v>
      </c>
      <c r="Q24" s="14">
        <v>-34402</v>
      </c>
      <c r="R24" s="14">
        <v>-72734</v>
      </c>
      <c r="S24" s="14">
        <v>-197741</v>
      </c>
      <c r="T24" s="14">
        <v>-166088</v>
      </c>
      <c r="U24" s="14">
        <v>689</v>
      </c>
      <c r="V24" s="14">
        <v>-121728</v>
      </c>
      <c r="W24" s="14">
        <v>-166205</v>
      </c>
      <c r="X24" s="14">
        <v>-83127</v>
      </c>
      <c r="Y24" s="14">
        <v>66227</v>
      </c>
      <c r="Z24" s="14">
        <v>-102917</v>
      </c>
      <c r="AA24" s="14">
        <v>-80968</v>
      </c>
      <c r="AB24" s="14">
        <v>-95361</v>
      </c>
      <c r="AC24" s="14">
        <v>-59427</v>
      </c>
      <c r="AD24" s="14">
        <v>17940</v>
      </c>
      <c r="AE24" s="14">
        <v>-189940</v>
      </c>
      <c r="AF24" s="14">
        <v>60148</v>
      </c>
      <c r="AG24" s="14">
        <v>-107431</v>
      </c>
      <c r="AH24" s="14">
        <v>62731</v>
      </c>
      <c r="AI24" s="14">
        <v>-146672</v>
      </c>
      <c r="AJ24" s="14">
        <v>69804</v>
      </c>
      <c r="AK24" s="14">
        <v>9273</v>
      </c>
      <c r="AL24" s="14">
        <v>-96735</v>
      </c>
    </row>
    <row r="25" spans="1:38" x14ac:dyDescent="0.25">
      <c r="A25" s="11" t="s">
        <v>114</v>
      </c>
      <c r="B25" s="22">
        <v>-26402</v>
      </c>
      <c r="C25" s="14">
        <v>-296</v>
      </c>
      <c r="D25" s="14">
        <v>80699</v>
      </c>
      <c r="E25" s="14">
        <v>-15532</v>
      </c>
      <c r="F25" s="14">
        <v>-7476</v>
      </c>
      <c r="G25" s="14">
        <v>51795</v>
      </c>
      <c r="H25" s="14">
        <v>117510.65293000001</v>
      </c>
      <c r="I25" s="14">
        <v>9430.4</v>
      </c>
      <c r="J25" s="14">
        <v>-48428.927000000003</v>
      </c>
      <c r="K25" s="14">
        <v>-2153</v>
      </c>
      <c r="L25" s="14">
        <v>-2545</v>
      </c>
      <c r="M25" s="14">
        <v>-1004</v>
      </c>
      <c r="N25" s="14">
        <v>-4389</v>
      </c>
      <c r="O25" s="14">
        <v>8849</v>
      </c>
      <c r="P25" s="14">
        <v>8157</v>
      </c>
      <c r="Q25" s="14">
        <v>10589</v>
      </c>
      <c r="R25" s="14">
        <v>257</v>
      </c>
      <c r="S25" s="14">
        <v>7978</v>
      </c>
      <c r="T25" s="14">
        <v>-26782</v>
      </c>
      <c r="U25" s="14">
        <v>-6800</v>
      </c>
      <c r="V25" s="14">
        <v>-29477</v>
      </c>
      <c r="W25" s="14">
        <v>5610</v>
      </c>
      <c r="X25" s="14">
        <v>-11882</v>
      </c>
      <c r="Y25" s="14">
        <v>8164</v>
      </c>
      <c r="Z25" s="14">
        <v>-27025</v>
      </c>
      <c r="AA25" s="14">
        <v>-41</v>
      </c>
      <c r="AB25" s="14">
        <v>-5688</v>
      </c>
      <c r="AC25" s="14">
        <v>7532</v>
      </c>
      <c r="AD25" s="14">
        <v>-1120</v>
      </c>
      <c r="AE25" s="14">
        <v>24868</v>
      </c>
      <c r="AF25" s="14">
        <v>13559</v>
      </c>
      <c r="AG25" s="14">
        <v>15847</v>
      </c>
      <c r="AH25" s="14">
        <v>6374</v>
      </c>
      <c r="AI25" s="14">
        <v>-26997</v>
      </c>
      <c r="AJ25" s="14">
        <v>32757</v>
      </c>
      <c r="AK25" s="14">
        <v>-5145</v>
      </c>
      <c r="AL25" s="14">
        <v>4397</v>
      </c>
    </row>
    <row r="26" spans="1:38" x14ac:dyDescent="0.25">
      <c r="A26" s="11" t="s">
        <v>115</v>
      </c>
      <c r="B26" s="22">
        <v>7650</v>
      </c>
      <c r="C26" s="14">
        <v>-25315</v>
      </c>
      <c r="D26" s="14">
        <v>-45889</v>
      </c>
      <c r="E26" s="14">
        <v>-6976</v>
      </c>
      <c r="F26" s="14">
        <v>-4087</v>
      </c>
      <c r="G26" s="14">
        <v>-30456</v>
      </c>
      <c r="H26" s="14">
        <v>-328618.78217000002</v>
      </c>
      <c r="I26" s="14">
        <v>-3018</v>
      </c>
      <c r="J26" s="14">
        <v>-7424.0889999999999</v>
      </c>
      <c r="K26" s="14">
        <v>1326</v>
      </c>
      <c r="L26" s="14">
        <v>-43393</v>
      </c>
      <c r="M26" s="14">
        <v>-4379</v>
      </c>
      <c r="N26" s="14">
        <v>1008</v>
      </c>
      <c r="O26" s="14">
        <v>-2672</v>
      </c>
      <c r="P26" s="14">
        <v>-4094</v>
      </c>
      <c r="Q26" s="14">
        <v>-6840</v>
      </c>
      <c r="R26" s="14">
        <v>-4289</v>
      </c>
      <c r="S26" s="14">
        <v>-5685</v>
      </c>
      <c r="T26" s="14">
        <v>7008</v>
      </c>
      <c r="U26" s="14">
        <v>-2801</v>
      </c>
      <c r="V26" s="14">
        <v>-4882</v>
      </c>
      <c r="W26" s="14">
        <v>-3942</v>
      </c>
      <c r="X26" s="14">
        <v>-2525</v>
      </c>
      <c r="Y26" s="14">
        <v>2445</v>
      </c>
      <c r="Z26" s="14">
        <v>-7106</v>
      </c>
      <c r="AA26" s="14">
        <v>-3555</v>
      </c>
      <c r="AB26" s="14">
        <v>-2231</v>
      </c>
      <c r="AC26" s="14">
        <v>-4226</v>
      </c>
      <c r="AD26" s="14">
        <v>-20290</v>
      </c>
      <c r="AE26" s="14">
        <v>-10960</v>
      </c>
      <c r="AF26" s="14">
        <v>2282</v>
      </c>
      <c r="AG26" s="14">
        <v>318</v>
      </c>
      <c r="AH26" s="14">
        <v>5492</v>
      </c>
      <c r="AI26" s="14">
        <v>67469</v>
      </c>
      <c r="AJ26" s="14">
        <v>-42830</v>
      </c>
      <c r="AK26" s="14">
        <v>18631</v>
      </c>
      <c r="AL26" s="14">
        <v>-11041</v>
      </c>
    </row>
    <row r="27" spans="1:38" x14ac:dyDescent="0.25">
      <c r="A27" s="11" t="s">
        <v>78</v>
      </c>
      <c r="B27" s="22">
        <v>83581</v>
      </c>
      <c r="C27" s="14">
        <v>763645</v>
      </c>
      <c r="D27" s="14">
        <v>111442</v>
      </c>
      <c r="E27" s="14">
        <v>-553015</v>
      </c>
      <c r="F27" s="14">
        <v>133960</v>
      </c>
      <c r="G27" s="14">
        <v>371197</v>
      </c>
      <c r="H27" s="14">
        <v>272866</v>
      </c>
      <c r="I27" s="14">
        <v>-61636</v>
      </c>
      <c r="J27" s="14">
        <v>-117235</v>
      </c>
      <c r="K27" s="14">
        <v>275702</v>
      </c>
      <c r="L27" s="14">
        <v>192339</v>
      </c>
      <c r="M27" s="14">
        <v>-163926</v>
      </c>
      <c r="N27" s="14">
        <v>14334</v>
      </c>
      <c r="O27" s="14">
        <v>253257</v>
      </c>
      <c r="P27" s="14">
        <v>163485</v>
      </c>
      <c r="Q27" s="14">
        <v>-85001</v>
      </c>
      <c r="R27" s="14">
        <v>-123259</v>
      </c>
      <c r="S27" s="14">
        <v>281310</v>
      </c>
      <c r="T27" s="14">
        <v>250814</v>
      </c>
      <c r="U27" s="14">
        <v>-84532</v>
      </c>
      <c r="V27" s="14">
        <v>-43959</v>
      </c>
      <c r="W27" s="14">
        <v>241191</v>
      </c>
      <c r="X27" s="14">
        <v>124157</v>
      </c>
      <c r="Y27" s="14">
        <v>-111138</v>
      </c>
      <c r="Z27" s="14">
        <v>55994</v>
      </c>
      <c r="AA27" s="14">
        <v>166838</v>
      </c>
      <c r="AB27" s="14">
        <v>75792</v>
      </c>
      <c r="AC27" s="14">
        <v>75180</v>
      </c>
      <c r="AD27" s="14">
        <v>-122748</v>
      </c>
      <c r="AE27" s="14">
        <v>225556</v>
      </c>
      <c r="AF27" s="14">
        <v>-43491</v>
      </c>
      <c r="AG27" s="14">
        <v>32926</v>
      </c>
      <c r="AH27" s="14">
        <v>-119123</v>
      </c>
      <c r="AI27" s="14">
        <v>108951</v>
      </c>
      <c r="AJ27" s="14">
        <v>56805</v>
      </c>
      <c r="AK27" s="14">
        <v>-85891</v>
      </c>
      <c r="AL27" s="14">
        <v>-40645</v>
      </c>
    </row>
    <row r="28" spans="1:38" x14ac:dyDescent="0.25">
      <c r="A28" s="11" t="s">
        <v>116</v>
      </c>
      <c r="B28" s="22">
        <v>10255</v>
      </c>
      <c r="C28" s="14">
        <v>-100110</v>
      </c>
      <c r="D28" s="14">
        <v>-6153</v>
      </c>
      <c r="E28" s="14">
        <v>121906</v>
      </c>
      <c r="F28" s="14">
        <v>-3155</v>
      </c>
      <c r="G28" s="14">
        <v>-49532</v>
      </c>
      <c r="H28" s="14">
        <v>33535</v>
      </c>
      <c r="I28" s="14">
        <v>59139</v>
      </c>
      <c r="J28" s="14">
        <v>2300</v>
      </c>
      <c r="K28" s="14">
        <v>-51094</v>
      </c>
      <c r="L28" s="14">
        <v>34413</v>
      </c>
      <c r="M28" s="14">
        <v>48966</v>
      </c>
      <c r="N28" s="14">
        <v>2458</v>
      </c>
      <c r="O28" s="14">
        <v>-48824</v>
      </c>
      <c r="P28" s="14">
        <v>26735</v>
      </c>
      <c r="Q28" s="14">
        <v>31564</v>
      </c>
      <c r="R28" s="14">
        <v>-6054</v>
      </c>
      <c r="S28" s="14">
        <v>-40079</v>
      </c>
      <c r="T28" s="14">
        <v>29841</v>
      </c>
      <c r="U28" s="14">
        <v>45020</v>
      </c>
      <c r="V28" s="14">
        <v>-811</v>
      </c>
      <c r="W28" s="14">
        <v>-31472</v>
      </c>
      <c r="X28" s="14">
        <v>18785</v>
      </c>
      <c r="Y28" s="14">
        <v>35135</v>
      </c>
      <c r="Z28" s="14">
        <v>324</v>
      </c>
      <c r="AA28" s="14">
        <v>-31951</v>
      </c>
      <c r="AB28" s="14">
        <v>20710</v>
      </c>
      <c r="AC28" s="14">
        <v>25041</v>
      </c>
      <c r="AD28" s="14">
        <v>11396</v>
      </c>
      <c r="AE28" s="14">
        <v>-22907</v>
      </c>
      <c r="AF28" s="14">
        <v>28065</v>
      </c>
      <c r="AG28" s="14">
        <v>17927</v>
      </c>
      <c r="AH28" s="14">
        <v>370</v>
      </c>
      <c r="AI28" s="14">
        <v>-27689</v>
      </c>
      <c r="AJ28" s="14">
        <v>15115</v>
      </c>
      <c r="AK28" s="14">
        <v>20128</v>
      </c>
      <c r="AL28" s="14">
        <v>-7115</v>
      </c>
    </row>
    <row r="29" spans="1:38" x14ac:dyDescent="0.25">
      <c r="A29" s="11" t="s">
        <v>117</v>
      </c>
      <c r="B29" s="22">
        <v>11396</v>
      </c>
      <c r="C29" s="14">
        <v>18761</v>
      </c>
      <c r="D29" s="14">
        <v>7933</v>
      </c>
      <c r="E29" s="14">
        <v>-36496</v>
      </c>
      <c r="F29" s="14">
        <v>39461</v>
      </c>
      <c r="G29" s="14">
        <v>-35761</v>
      </c>
      <c r="H29" s="14">
        <v>-13146.86839568</v>
      </c>
      <c r="I29" s="14">
        <v>-13179</v>
      </c>
      <c r="J29" s="14">
        <v>27395</v>
      </c>
      <c r="K29" s="14">
        <v>-15209</v>
      </c>
      <c r="L29" s="14">
        <v>4011</v>
      </c>
      <c r="M29" s="14">
        <v>-26049</v>
      </c>
      <c r="N29" s="14">
        <v>-31794</v>
      </c>
      <c r="O29" s="14">
        <v>-11984</v>
      </c>
      <c r="P29" s="14">
        <v>4927</v>
      </c>
      <c r="Q29" s="14">
        <v>-27835</v>
      </c>
      <c r="R29" s="14">
        <v>14956</v>
      </c>
      <c r="S29" s="14">
        <v>-9869</v>
      </c>
      <c r="T29" s="14">
        <v>20854</v>
      </c>
      <c r="U29" s="14">
        <v>-27747</v>
      </c>
      <c r="V29" s="14">
        <v>17515</v>
      </c>
      <c r="W29" s="14">
        <v>-5778</v>
      </c>
      <c r="X29" s="14">
        <v>9124</v>
      </c>
      <c r="Y29" s="14">
        <v>-22098</v>
      </c>
      <c r="Z29" s="14">
        <v>10357</v>
      </c>
      <c r="AA29" s="14">
        <v>-11798</v>
      </c>
      <c r="AB29" s="14">
        <v>2655</v>
      </c>
      <c r="AC29" s="14">
        <v>-15443</v>
      </c>
      <c r="AD29" s="14">
        <v>4189</v>
      </c>
      <c r="AE29" s="14">
        <v>31306</v>
      </c>
      <c r="AF29" s="14">
        <v>-7448</v>
      </c>
      <c r="AG29" s="14">
        <v>4622</v>
      </c>
      <c r="AH29" s="14">
        <v>-2582</v>
      </c>
      <c r="AI29" s="14">
        <v>-8135</v>
      </c>
      <c r="AJ29" s="14">
        <v>-8148</v>
      </c>
      <c r="AK29" s="14">
        <v>-1344</v>
      </c>
      <c r="AL29" s="14">
        <v>287</v>
      </c>
    </row>
    <row r="30" spans="1:38" x14ac:dyDescent="0.25">
      <c r="A30" s="11" t="s">
        <v>86</v>
      </c>
      <c r="B30" s="22">
        <v>-15759</v>
      </c>
      <c r="C30" s="14">
        <v>-65456</v>
      </c>
      <c r="D30" s="14">
        <v>-1867</v>
      </c>
      <c r="E30" s="14">
        <v>11530</v>
      </c>
      <c r="F30" s="14">
        <v>3587</v>
      </c>
      <c r="G30" s="14">
        <v>3713</v>
      </c>
      <c r="H30" s="14">
        <v>21637</v>
      </c>
      <c r="I30" s="14">
        <v>-10039.297560000001</v>
      </c>
      <c r="J30" s="14">
        <v>-6117</v>
      </c>
      <c r="K30" s="14">
        <v>3242</v>
      </c>
      <c r="L30" s="14">
        <v>6027</v>
      </c>
      <c r="M30" s="14">
        <v>-539</v>
      </c>
      <c r="N30" s="14">
        <v>-7808</v>
      </c>
      <c r="O30" s="14">
        <v>-9963</v>
      </c>
      <c r="P30" s="14">
        <v>-6628</v>
      </c>
      <c r="Q30" s="14">
        <v>5693</v>
      </c>
      <c r="R30" s="14">
        <v>530</v>
      </c>
      <c r="S30" s="14">
        <v>6777</v>
      </c>
      <c r="T30" s="14">
        <v>-2288</v>
      </c>
      <c r="U30" s="14">
        <v>8138</v>
      </c>
      <c r="V30" s="14">
        <v>2544</v>
      </c>
      <c r="W30" s="14">
        <v>-9456</v>
      </c>
      <c r="X30" s="14">
        <v>-4078</v>
      </c>
      <c r="Y30" s="14">
        <v>2514</v>
      </c>
      <c r="Z30" s="14">
        <v>40</v>
      </c>
      <c r="AA30" s="14">
        <v>10261</v>
      </c>
      <c r="AB30" s="14">
        <v>4092</v>
      </c>
      <c r="AC30" s="14">
        <v>171</v>
      </c>
      <c r="AD30" s="14">
        <v>-6693</v>
      </c>
      <c r="AE30" s="14">
        <v>6757</v>
      </c>
      <c r="AF30" s="14">
        <v>-13321</v>
      </c>
      <c r="AG30" s="14">
        <v>-15079</v>
      </c>
      <c r="AH30" s="14">
        <v>-7050</v>
      </c>
      <c r="AI30" s="14">
        <v>29916</v>
      </c>
      <c r="AJ30" s="14">
        <v>-2665</v>
      </c>
      <c r="AK30" s="14">
        <v>-5492</v>
      </c>
      <c r="AL30" s="14">
        <v>-18059</v>
      </c>
    </row>
    <row r="31" spans="1:38" x14ac:dyDescent="0.25">
      <c r="A31" s="11" t="s">
        <v>118</v>
      </c>
      <c r="B31" s="22">
        <v>14735</v>
      </c>
      <c r="C31" s="14">
        <v>3404</v>
      </c>
      <c r="D31" s="14">
        <v>2687</v>
      </c>
      <c r="E31" s="14">
        <v>-118</v>
      </c>
      <c r="F31" s="14">
        <v>-3030</v>
      </c>
      <c r="G31" s="14">
        <v>2336</v>
      </c>
      <c r="H31" s="14">
        <v>716.08636999999999</v>
      </c>
      <c r="I31" s="14">
        <v>608.80146999999749</v>
      </c>
      <c r="J31" s="14">
        <v>255.90099999999998</v>
      </c>
      <c r="K31" s="14">
        <v>5960</v>
      </c>
      <c r="L31" s="14">
        <v>5497</v>
      </c>
      <c r="M31" s="14">
        <v>-754</v>
      </c>
      <c r="N31" s="14">
        <v>2182</v>
      </c>
      <c r="O31" s="14">
        <v>4220</v>
      </c>
      <c r="P31" s="14">
        <v>3027</v>
      </c>
      <c r="Q31" s="14">
        <v>579</v>
      </c>
      <c r="R31" s="14">
        <v>1646</v>
      </c>
      <c r="S31" s="14">
        <v>4366</v>
      </c>
      <c r="T31" s="14">
        <v>3081</v>
      </c>
      <c r="U31" s="14">
        <v>3386</v>
      </c>
      <c r="V31" s="14">
        <v>1094</v>
      </c>
      <c r="W31" s="14">
        <v>4479</v>
      </c>
      <c r="X31" s="14">
        <v>3136</v>
      </c>
      <c r="Y31" s="14">
        <v>1863</v>
      </c>
      <c r="Z31" s="14">
        <v>1119</v>
      </c>
      <c r="AA31" s="14">
        <v>1949</v>
      </c>
      <c r="AB31" s="14">
        <v>8141</v>
      </c>
      <c r="AC31" s="14">
        <v>2337</v>
      </c>
      <c r="AD31" s="14">
        <v>-674</v>
      </c>
      <c r="AE31" s="14">
        <v>2861</v>
      </c>
      <c r="AF31" s="14">
        <v>477</v>
      </c>
      <c r="AG31" s="14">
        <v>1790</v>
      </c>
      <c r="AH31" s="14">
        <v>1145</v>
      </c>
      <c r="AI31" s="14">
        <v>1083</v>
      </c>
      <c r="AJ31" s="14">
        <v>63</v>
      </c>
      <c r="AK31" s="14">
        <v>1350</v>
      </c>
      <c r="AL31" s="14">
        <v>438</v>
      </c>
    </row>
    <row r="32" spans="1:38" x14ac:dyDescent="0.25">
      <c r="A32" s="19" t="s">
        <v>119</v>
      </c>
      <c r="B32" s="24">
        <f t="shared" ref="B32:G32" si="1">SUM(B23:B31)+B21</f>
        <v>99259.904119999323</v>
      </c>
      <c r="C32" s="20">
        <f t="shared" si="1"/>
        <v>711773</v>
      </c>
      <c r="D32" s="20">
        <f t="shared" si="1"/>
        <v>588855.88618999929</v>
      </c>
      <c r="E32" s="20">
        <f t="shared" si="1"/>
        <v>-262382.88618999929</v>
      </c>
      <c r="F32" s="20">
        <f t="shared" si="1"/>
        <v>145053.85732305178</v>
      </c>
      <c r="G32" s="20">
        <f t="shared" si="1"/>
        <v>266694.77625750034</v>
      </c>
      <c r="H32" s="20">
        <f t="shared" ref="H32:M32" si="2">SUM(H23:H31)+H21</f>
        <v>-73788.718272352795</v>
      </c>
      <c r="I32" s="20">
        <f t="shared" si="2"/>
        <v>294432.75633999985</v>
      </c>
      <c r="J32" s="20">
        <f t="shared" si="2"/>
        <v>6330.9293800000451</v>
      </c>
      <c r="K32" s="20">
        <f t="shared" si="2"/>
        <v>364851</v>
      </c>
      <c r="L32" s="20">
        <f t="shared" si="2"/>
        <v>250460</v>
      </c>
      <c r="M32" s="20">
        <f t="shared" si="2"/>
        <v>141153.40000000002</v>
      </c>
      <c r="N32" s="20">
        <f t="shared" ref="N32:AL32" si="3">SUM(N23:N31)+N21</f>
        <v>84247</v>
      </c>
      <c r="O32" s="20">
        <f t="shared" si="3"/>
        <v>258001</v>
      </c>
      <c r="P32" s="20">
        <f t="shared" si="3"/>
        <v>354651.89587000001</v>
      </c>
      <c r="Q32" s="20">
        <f t="shared" si="3"/>
        <v>155980.78284</v>
      </c>
      <c r="R32" s="20">
        <f t="shared" si="3"/>
        <v>10244.924239999993</v>
      </c>
      <c r="S32" s="20">
        <f t="shared" si="3"/>
        <v>206314</v>
      </c>
      <c r="T32" s="20">
        <f t="shared" si="3"/>
        <v>352542</v>
      </c>
      <c r="U32" s="20">
        <f t="shared" si="3"/>
        <v>155832</v>
      </c>
      <c r="V32" s="20">
        <f t="shared" si="3"/>
        <v>-33602</v>
      </c>
      <c r="W32" s="20">
        <f t="shared" si="3"/>
        <v>178063</v>
      </c>
      <c r="X32" s="20">
        <f t="shared" si="3"/>
        <v>199659</v>
      </c>
      <c r="Y32" s="20">
        <f t="shared" si="3"/>
        <v>145943</v>
      </c>
      <c r="Z32" s="20">
        <f t="shared" si="3"/>
        <v>60175</v>
      </c>
      <c r="AA32" s="20">
        <f t="shared" si="3"/>
        <v>191563</v>
      </c>
      <c r="AB32" s="20">
        <f t="shared" si="3"/>
        <v>119831</v>
      </c>
      <c r="AC32" s="20">
        <f t="shared" si="3"/>
        <v>144816</v>
      </c>
      <c r="AD32" s="20">
        <f t="shared" si="3"/>
        <v>-51779</v>
      </c>
      <c r="AE32" s="20">
        <f t="shared" si="3"/>
        <v>143326</v>
      </c>
      <c r="AF32" s="20">
        <f t="shared" si="3"/>
        <v>128314</v>
      </c>
      <c r="AG32" s="20">
        <f t="shared" si="3"/>
        <v>33844</v>
      </c>
      <c r="AH32" s="20">
        <f t="shared" si="3"/>
        <v>14432</v>
      </c>
      <c r="AI32" s="20">
        <f t="shared" si="3"/>
        <v>56118</v>
      </c>
      <c r="AJ32" s="20">
        <f t="shared" si="3"/>
        <v>181053</v>
      </c>
      <c r="AK32" s="20">
        <f t="shared" si="3"/>
        <v>17843</v>
      </c>
      <c r="AL32" s="20">
        <f t="shared" si="3"/>
        <v>-119407</v>
      </c>
    </row>
    <row r="33" spans="1:38" x14ac:dyDescent="0.25">
      <c r="A33" s="11"/>
      <c r="B33" s="23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</row>
    <row r="34" spans="1:38" x14ac:dyDescent="0.25">
      <c r="A34" s="11" t="s">
        <v>120</v>
      </c>
      <c r="B34" s="22">
        <v>-20298</v>
      </c>
      <c r="C34" s="14">
        <v>-10044</v>
      </c>
      <c r="D34" s="14">
        <v>-11157</v>
      </c>
      <c r="E34" s="14">
        <v>-17809</v>
      </c>
      <c r="F34" s="14">
        <v>-1074</v>
      </c>
      <c r="G34" s="14">
        <v>-26985</v>
      </c>
      <c r="H34" s="14">
        <v>-9776</v>
      </c>
      <c r="I34" s="14">
        <v>-2733</v>
      </c>
      <c r="J34" s="14">
        <v>-2270</v>
      </c>
      <c r="K34" s="14">
        <v>-23770</v>
      </c>
      <c r="L34" s="14">
        <v>-2874</v>
      </c>
      <c r="M34" s="14">
        <v>-13542</v>
      </c>
      <c r="N34" s="14">
        <v>-3292</v>
      </c>
      <c r="O34" s="14">
        <v>-19169</v>
      </c>
      <c r="P34" s="14">
        <v>-5537</v>
      </c>
      <c r="Q34" s="14">
        <v>-6173</v>
      </c>
      <c r="R34" s="14">
        <v>-5984</v>
      </c>
      <c r="S34" s="14">
        <v>-5492</v>
      </c>
      <c r="T34" s="14">
        <v>-6102</v>
      </c>
      <c r="U34" s="14">
        <v>-4929</v>
      </c>
      <c r="V34" s="14">
        <v>-5373</v>
      </c>
      <c r="W34" s="14">
        <v>-4890</v>
      </c>
      <c r="X34" s="14">
        <v>-5986</v>
      </c>
      <c r="Y34" s="14">
        <v>-5036</v>
      </c>
      <c r="Z34" s="14">
        <v>-5601</v>
      </c>
      <c r="AA34" s="14">
        <v>-4386</v>
      </c>
      <c r="AB34" s="14">
        <v>-4525</v>
      </c>
      <c r="AC34" s="14">
        <v>-4802</v>
      </c>
      <c r="AD34" s="14">
        <v>-5785</v>
      </c>
      <c r="AE34" s="14">
        <v>-4026</v>
      </c>
      <c r="AF34" s="14">
        <v>-96</v>
      </c>
      <c r="AG34" s="14">
        <v>-2533</v>
      </c>
      <c r="AH34" s="14">
        <v>-3996</v>
      </c>
      <c r="AI34" s="14">
        <v>-3423</v>
      </c>
      <c r="AJ34" s="14">
        <v>-2568</v>
      </c>
      <c r="AK34" s="14">
        <v>-2458</v>
      </c>
      <c r="AL34" s="14">
        <v>-4771</v>
      </c>
    </row>
    <row r="35" spans="1:38" x14ac:dyDescent="0.25">
      <c r="A35" s="11" t="s">
        <v>121</v>
      </c>
      <c r="B35" s="22">
        <v>-61743</v>
      </c>
      <c r="C35" s="14">
        <v>-76431</v>
      </c>
      <c r="D35" s="14">
        <v>-37940</v>
      </c>
      <c r="E35" s="14">
        <v>-43064</v>
      </c>
      <c r="F35" s="14">
        <v>-44006</v>
      </c>
      <c r="G35" s="14">
        <v>-56</v>
      </c>
      <c r="H35" s="14">
        <v>-64708</v>
      </c>
      <c r="I35" s="14">
        <v>-25997</v>
      </c>
      <c r="J35" s="14">
        <v>-20382</v>
      </c>
      <c r="K35" s="14">
        <v>-14937</v>
      </c>
      <c r="L35" s="14">
        <v>-41308</v>
      </c>
      <c r="M35" s="14">
        <v>-31561</v>
      </c>
      <c r="N35" s="14">
        <v>-30575</v>
      </c>
      <c r="O35" s="14">
        <v>-21352</v>
      </c>
      <c r="P35" s="14">
        <v>-39248</v>
      </c>
      <c r="Q35" s="14">
        <v>-36059</v>
      </c>
      <c r="R35" s="14">
        <v>-16516</v>
      </c>
      <c r="S35" s="14">
        <v>-10737</v>
      </c>
      <c r="T35" s="14">
        <v>-35108</v>
      </c>
      <c r="U35" s="14">
        <v>-43048</v>
      </c>
      <c r="V35" s="14">
        <v>-14768</v>
      </c>
      <c r="W35" s="14">
        <v>0</v>
      </c>
      <c r="X35" s="14">
        <v>-26939</v>
      </c>
      <c r="Y35" s="14">
        <v>-22094</v>
      </c>
      <c r="Z35" s="14">
        <v>-12639</v>
      </c>
      <c r="AA35" s="14">
        <v>-5639</v>
      </c>
      <c r="AB35" s="14">
        <v>-20531</v>
      </c>
      <c r="AC35" s="14">
        <v>-11432</v>
      </c>
      <c r="AD35" s="14">
        <v>-6903</v>
      </c>
      <c r="AE35" s="14">
        <v>-2544</v>
      </c>
      <c r="AF35" s="14">
        <v>-2918</v>
      </c>
      <c r="AG35" s="14">
        <v>-978</v>
      </c>
      <c r="AH35" s="14">
        <v>-7733</v>
      </c>
      <c r="AI35" s="14">
        <v>-12034</v>
      </c>
      <c r="AJ35" s="14">
        <v>-12065</v>
      </c>
      <c r="AK35" s="14">
        <v>-3533</v>
      </c>
      <c r="AL35" s="14">
        <v>-2646</v>
      </c>
    </row>
    <row r="36" spans="1:38" ht="15" customHeight="1" x14ac:dyDescent="0.25">
      <c r="A36" s="19" t="s">
        <v>122</v>
      </c>
      <c r="B36" s="24">
        <f t="shared" ref="B36:G36" si="4">SUM(B34:B35)+B32</f>
        <v>17218.904119999323</v>
      </c>
      <c r="C36" s="20">
        <f t="shared" si="4"/>
        <v>625298</v>
      </c>
      <c r="D36" s="20">
        <f t="shared" si="4"/>
        <v>539758.88618999929</v>
      </c>
      <c r="E36" s="20">
        <f t="shared" si="4"/>
        <v>-323255.88618999929</v>
      </c>
      <c r="F36" s="20">
        <f t="shared" si="4"/>
        <v>99973.85732305178</v>
      </c>
      <c r="G36" s="20">
        <f t="shared" si="4"/>
        <v>239653.77625750034</v>
      </c>
      <c r="H36" s="20">
        <f t="shared" ref="H36:M36" si="5">SUM(H34:H35)+H32</f>
        <v>-148272.71827235279</v>
      </c>
      <c r="I36" s="20">
        <f t="shared" si="5"/>
        <v>265702.75633999985</v>
      </c>
      <c r="J36" s="20">
        <f t="shared" si="5"/>
        <v>-16321.070619999955</v>
      </c>
      <c r="K36" s="20">
        <f t="shared" si="5"/>
        <v>326144</v>
      </c>
      <c r="L36" s="20">
        <f t="shared" si="5"/>
        <v>206278</v>
      </c>
      <c r="M36" s="20">
        <f t="shared" si="5"/>
        <v>96050.400000000023</v>
      </c>
      <c r="N36" s="20">
        <f t="shared" ref="N36:AL36" si="6">SUM(N34:N35)+N32</f>
        <v>50380</v>
      </c>
      <c r="O36" s="20">
        <f t="shared" si="6"/>
        <v>217480</v>
      </c>
      <c r="P36" s="20">
        <f t="shared" si="6"/>
        <v>309866.89587000001</v>
      </c>
      <c r="Q36" s="20">
        <f t="shared" si="6"/>
        <v>113748.78284</v>
      </c>
      <c r="R36" s="20">
        <f t="shared" si="6"/>
        <v>-12255.075760000007</v>
      </c>
      <c r="S36" s="20">
        <f t="shared" si="6"/>
        <v>190085</v>
      </c>
      <c r="T36" s="20">
        <f t="shared" si="6"/>
        <v>311332</v>
      </c>
      <c r="U36" s="20">
        <f t="shared" si="6"/>
        <v>107855</v>
      </c>
      <c r="V36" s="20">
        <f t="shared" si="6"/>
        <v>-53743</v>
      </c>
      <c r="W36" s="20">
        <f t="shared" si="6"/>
        <v>173173</v>
      </c>
      <c r="X36" s="20">
        <f t="shared" si="6"/>
        <v>166734</v>
      </c>
      <c r="Y36" s="20">
        <f t="shared" si="6"/>
        <v>118813</v>
      </c>
      <c r="Z36" s="20">
        <f t="shared" si="6"/>
        <v>41935</v>
      </c>
      <c r="AA36" s="20">
        <f t="shared" si="6"/>
        <v>181538</v>
      </c>
      <c r="AB36" s="20">
        <f t="shared" si="6"/>
        <v>94775</v>
      </c>
      <c r="AC36" s="20">
        <f t="shared" si="6"/>
        <v>128582</v>
      </c>
      <c r="AD36" s="20">
        <f t="shared" si="6"/>
        <v>-64467</v>
      </c>
      <c r="AE36" s="20">
        <f t="shared" si="6"/>
        <v>136756</v>
      </c>
      <c r="AF36" s="20">
        <f t="shared" si="6"/>
        <v>125300</v>
      </c>
      <c r="AG36" s="20">
        <f t="shared" si="6"/>
        <v>30333</v>
      </c>
      <c r="AH36" s="20">
        <f t="shared" si="6"/>
        <v>2703</v>
      </c>
      <c r="AI36" s="20">
        <f t="shared" si="6"/>
        <v>40661</v>
      </c>
      <c r="AJ36" s="20">
        <f t="shared" si="6"/>
        <v>166420</v>
      </c>
      <c r="AK36" s="20">
        <f t="shared" si="6"/>
        <v>11852</v>
      </c>
      <c r="AL36" s="20">
        <f t="shared" si="6"/>
        <v>-126824</v>
      </c>
    </row>
    <row r="37" spans="1:38" ht="15" customHeight="1" x14ac:dyDescent="0.25">
      <c r="A37" s="19"/>
      <c r="B37" s="24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</row>
    <row r="38" spans="1:38" x14ac:dyDescent="0.25">
      <c r="A38" s="11"/>
      <c r="B38" s="22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</row>
    <row r="39" spans="1:38" x14ac:dyDescent="0.25">
      <c r="A39" s="11" t="s">
        <v>123</v>
      </c>
      <c r="B39" s="23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x14ac:dyDescent="0.25">
      <c r="A40" t="s">
        <v>124</v>
      </c>
      <c r="B40" s="22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283685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</row>
    <row r="41" spans="1:38" x14ac:dyDescent="0.25">
      <c r="A41" s="11" t="s">
        <v>125</v>
      </c>
      <c r="B41" s="22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-5505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</row>
    <row r="42" spans="1:38" x14ac:dyDescent="0.25">
      <c r="A42" s="11" t="s">
        <v>126</v>
      </c>
      <c r="B42" s="22">
        <v>-133863</v>
      </c>
      <c r="C42" s="14">
        <v>-201732</v>
      </c>
      <c r="D42" s="14">
        <v>-187226</v>
      </c>
      <c r="E42" s="14">
        <v>-151252</v>
      </c>
      <c r="F42" s="14">
        <v>-136210</v>
      </c>
      <c r="G42" s="14">
        <v>-153582</v>
      </c>
      <c r="H42" s="14">
        <v>-141952.84044000006</v>
      </c>
      <c r="I42" s="14">
        <v>-158737.60000000001</v>
      </c>
      <c r="J42" s="14">
        <v>-202424.93273</v>
      </c>
      <c r="K42" s="14">
        <v>-220912</v>
      </c>
      <c r="L42" s="14">
        <v>-191737</v>
      </c>
      <c r="M42" s="14">
        <v>-166097</v>
      </c>
      <c r="N42" s="14">
        <v>-124239</v>
      </c>
      <c r="O42" s="14">
        <v>-160001</v>
      </c>
      <c r="P42" s="14">
        <v>-191469</v>
      </c>
      <c r="Q42" s="14">
        <v>-153282</v>
      </c>
      <c r="R42" s="14">
        <v>-135578</v>
      </c>
      <c r="S42" s="14">
        <v>-135355</v>
      </c>
      <c r="T42" s="14">
        <v>-143653</v>
      </c>
      <c r="U42" s="14">
        <v>-112232</v>
      </c>
      <c r="V42" s="14">
        <v>-98929</v>
      </c>
      <c r="W42" s="14">
        <v>-139730</v>
      </c>
      <c r="X42" s="14">
        <v>-98603</v>
      </c>
      <c r="Y42" s="14">
        <v>-81938</v>
      </c>
      <c r="Z42" s="14">
        <v>-64751</v>
      </c>
      <c r="AA42" s="14">
        <v>-86486</v>
      </c>
      <c r="AB42" s="14">
        <v>-64594</v>
      </c>
      <c r="AC42" s="14">
        <v>-71110</v>
      </c>
      <c r="AD42" s="14">
        <v>-52460</v>
      </c>
      <c r="AE42" s="14">
        <v>-61559</v>
      </c>
      <c r="AF42" s="14">
        <v>-64564</v>
      </c>
      <c r="AG42" s="14">
        <v>-60092</v>
      </c>
      <c r="AH42" s="14">
        <v>-51992</v>
      </c>
      <c r="AI42" s="14">
        <v>-113360</v>
      </c>
      <c r="AJ42" s="14">
        <v>-56780</v>
      </c>
      <c r="AK42" s="14">
        <v>-50954</v>
      </c>
      <c r="AL42" s="14">
        <v>-38542</v>
      </c>
    </row>
    <row r="43" spans="1:38" x14ac:dyDescent="0.25">
      <c r="A43" s="11" t="s">
        <v>127</v>
      </c>
      <c r="B43" s="22">
        <v>466</v>
      </c>
      <c r="C43" s="14">
        <v>5348</v>
      </c>
      <c r="D43" s="14">
        <v>1292</v>
      </c>
      <c r="E43" s="14">
        <v>0</v>
      </c>
      <c r="F43" s="14">
        <v>8</v>
      </c>
      <c r="G43" s="14">
        <v>-219</v>
      </c>
      <c r="H43" s="14">
        <v>423</v>
      </c>
      <c r="I43" s="14">
        <v>50</v>
      </c>
      <c r="J43" s="14">
        <v>-17</v>
      </c>
      <c r="K43" s="14">
        <v>7</v>
      </c>
      <c r="L43" s="14">
        <v>3</v>
      </c>
      <c r="M43" s="14">
        <v>7</v>
      </c>
      <c r="N43" s="14">
        <v>0</v>
      </c>
      <c r="O43" s="14">
        <v>547</v>
      </c>
      <c r="P43" s="14">
        <v>37</v>
      </c>
      <c r="Q43" s="14">
        <v>72</v>
      </c>
      <c r="R43" s="14">
        <v>494</v>
      </c>
      <c r="S43" s="14">
        <v>676</v>
      </c>
      <c r="T43" s="14">
        <v>0</v>
      </c>
      <c r="U43" s="14">
        <v>436</v>
      </c>
      <c r="V43" s="14">
        <v>0</v>
      </c>
      <c r="W43" s="14">
        <v>895</v>
      </c>
      <c r="X43" s="14">
        <v>0</v>
      </c>
      <c r="Y43" s="14">
        <v>578</v>
      </c>
      <c r="Z43" s="14">
        <v>333</v>
      </c>
      <c r="AA43" s="14">
        <v>2887</v>
      </c>
      <c r="AB43" s="14">
        <v>0</v>
      </c>
      <c r="AC43" s="14">
        <v>792</v>
      </c>
      <c r="AD43" s="14">
        <v>1</v>
      </c>
      <c r="AE43" s="14">
        <v>14</v>
      </c>
      <c r="AF43" s="14">
        <v>1186</v>
      </c>
      <c r="AG43" s="14">
        <v>154</v>
      </c>
      <c r="AH43" s="14">
        <v>43</v>
      </c>
      <c r="AI43" s="14">
        <v>313</v>
      </c>
      <c r="AJ43" s="14">
        <v>215</v>
      </c>
      <c r="AK43" s="14">
        <v>1151</v>
      </c>
      <c r="AL43" s="14">
        <v>2</v>
      </c>
    </row>
    <row r="44" spans="1:38" x14ac:dyDescent="0.25">
      <c r="A44" s="11" t="s">
        <v>128</v>
      </c>
      <c r="B44" s="22">
        <v>-14274</v>
      </c>
      <c r="C44" s="14">
        <v>-3289</v>
      </c>
      <c r="D44" s="14">
        <v>3289</v>
      </c>
      <c r="E44" s="14">
        <v>0</v>
      </c>
      <c r="F44" s="14">
        <v>-3289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</row>
    <row r="45" spans="1:38" x14ac:dyDescent="0.25">
      <c r="A45" s="11" t="s">
        <v>145</v>
      </c>
      <c r="B45" s="22">
        <v>0</v>
      </c>
      <c r="C45" s="14">
        <v>1768</v>
      </c>
      <c r="D45" s="14">
        <v>-1804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</row>
    <row r="46" spans="1:38" x14ac:dyDescent="0.25">
      <c r="A46" s="19" t="s">
        <v>129</v>
      </c>
      <c r="B46" s="24">
        <f>SUM(B40:B45)</f>
        <v>-147671</v>
      </c>
      <c r="C46" s="20">
        <f>SUM(C40:C45)</f>
        <v>-197905</v>
      </c>
      <c r="D46" s="20">
        <f>SUM(D40:D45)</f>
        <v>-184449</v>
      </c>
      <c r="E46" s="20">
        <f>SUM(E40:E45)</f>
        <v>-151252</v>
      </c>
      <c r="F46" s="20">
        <f t="shared" ref="F46:AL46" si="7">SUM(F40:F44)</f>
        <v>-139491</v>
      </c>
      <c r="G46" s="20">
        <f t="shared" si="7"/>
        <v>-153801</v>
      </c>
      <c r="H46" s="20">
        <f t="shared" si="7"/>
        <v>142155.15955999994</v>
      </c>
      <c r="I46" s="20">
        <f t="shared" si="7"/>
        <v>-158687.6</v>
      </c>
      <c r="J46" s="20">
        <f t="shared" si="7"/>
        <v>-202441.93273</v>
      </c>
      <c r="K46" s="20">
        <f t="shared" si="7"/>
        <v>-220905</v>
      </c>
      <c r="L46" s="20">
        <f t="shared" si="7"/>
        <v>-191734</v>
      </c>
      <c r="M46" s="20">
        <f t="shared" si="7"/>
        <v>-166090</v>
      </c>
      <c r="N46" s="20">
        <f t="shared" si="7"/>
        <v>-124239</v>
      </c>
      <c r="O46" s="20">
        <f t="shared" si="7"/>
        <v>-159454</v>
      </c>
      <c r="P46" s="20">
        <f t="shared" si="7"/>
        <v>-191432</v>
      </c>
      <c r="Q46" s="20">
        <f t="shared" si="7"/>
        <v>-153210</v>
      </c>
      <c r="R46" s="20">
        <f t="shared" si="7"/>
        <v>-135084</v>
      </c>
      <c r="S46" s="20">
        <f t="shared" si="7"/>
        <v>-134679</v>
      </c>
      <c r="T46" s="20">
        <f t="shared" si="7"/>
        <v>-143653</v>
      </c>
      <c r="U46" s="20">
        <f t="shared" si="7"/>
        <v>-111796</v>
      </c>
      <c r="V46" s="20">
        <f t="shared" si="7"/>
        <v>-98929</v>
      </c>
      <c r="W46" s="20">
        <f t="shared" si="7"/>
        <v>-144340</v>
      </c>
      <c r="X46" s="20">
        <f t="shared" si="7"/>
        <v>-98603</v>
      </c>
      <c r="Y46" s="20">
        <f t="shared" si="7"/>
        <v>-81360</v>
      </c>
      <c r="Z46" s="20">
        <f t="shared" si="7"/>
        <v>-64418</v>
      </c>
      <c r="AA46" s="20">
        <f t="shared" si="7"/>
        <v>-83599</v>
      </c>
      <c r="AB46" s="20">
        <f t="shared" si="7"/>
        <v>-64594</v>
      </c>
      <c r="AC46" s="20">
        <f t="shared" si="7"/>
        <v>-70318</v>
      </c>
      <c r="AD46" s="20">
        <f t="shared" si="7"/>
        <v>-52459</v>
      </c>
      <c r="AE46" s="20">
        <f t="shared" si="7"/>
        <v>-61545</v>
      </c>
      <c r="AF46" s="20">
        <f t="shared" si="7"/>
        <v>-63378</v>
      </c>
      <c r="AG46" s="20">
        <f t="shared" si="7"/>
        <v>-59938</v>
      </c>
      <c r="AH46" s="20">
        <f t="shared" si="7"/>
        <v>-51949</v>
      </c>
      <c r="AI46" s="20">
        <f t="shared" si="7"/>
        <v>-113047</v>
      </c>
      <c r="AJ46" s="20">
        <f t="shared" si="7"/>
        <v>-56565</v>
      </c>
      <c r="AK46" s="20">
        <f t="shared" si="7"/>
        <v>-49803</v>
      </c>
      <c r="AL46" s="20">
        <f t="shared" si="7"/>
        <v>-38540</v>
      </c>
    </row>
    <row r="47" spans="1:38" x14ac:dyDescent="0.25">
      <c r="A47" s="11"/>
      <c r="B47" s="25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</row>
    <row r="48" spans="1:38" x14ac:dyDescent="0.25">
      <c r="A48" s="11"/>
      <c r="B48" s="23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</row>
    <row r="49" spans="1:38" x14ac:dyDescent="0.25">
      <c r="A49" s="11" t="s">
        <v>130</v>
      </c>
      <c r="B49" s="23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</row>
    <row r="50" spans="1:38" x14ac:dyDescent="0.25">
      <c r="A50" s="11" t="s">
        <v>131</v>
      </c>
      <c r="B50" s="22">
        <v>299056</v>
      </c>
      <c r="C50" s="14">
        <v>8416</v>
      </c>
      <c r="D50" s="14">
        <v>8380</v>
      </c>
      <c r="E50" s="14">
        <v>411599</v>
      </c>
      <c r="F50" s="14">
        <v>299821</v>
      </c>
      <c r="G50" s="14">
        <v>21866</v>
      </c>
      <c r="H50" s="14">
        <v>362644</v>
      </c>
      <c r="I50" s="14">
        <v>89169</v>
      </c>
      <c r="J50" s="14">
        <v>265244</v>
      </c>
      <c r="K50" s="14">
        <v>16994</v>
      </c>
      <c r="L50" s="14">
        <v>6373</v>
      </c>
      <c r="M50" s="14">
        <v>400002</v>
      </c>
      <c r="N50" s="14">
        <v>585</v>
      </c>
      <c r="O50" s="14">
        <v>-9</v>
      </c>
      <c r="P50" s="14">
        <v>0</v>
      </c>
      <c r="Q50" s="14">
        <v>314608</v>
      </c>
      <c r="R50" s="14">
        <v>85849</v>
      </c>
      <c r="S50" s="14">
        <v>80478</v>
      </c>
      <c r="T50" s="14">
        <v>61325</v>
      </c>
      <c r="U50" s="14">
        <v>52410</v>
      </c>
      <c r="V50" s="14">
        <v>28255</v>
      </c>
      <c r="W50" s="14">
        <v>55928</v>
      </c>
      <c r="X50" s="14">
        <v>24998</v>
      </c>
      <c r="Y50" s="14">
        <v>35560</v>
      </c>
      <c r="Z50" s="14">
        <v>4305</v>
      </c>
      <c r="AA50" s="14">
        <v>83379</v>
      </c>
      <c r="AB50" s="14">
        <v>0</v>
      </c>
      <c r="AC50" s="14">
        <v>0</v>
      </c>
      <c r="AD50" s="14">
        <v>37703</v>
      </c>
      <c r="AE50" s="14">
        <v>80278</v>
      </c>
      <c r="AF50" s="14">
        <v>0</v>
      </c>
      <c r="AG50" s="14">
        <v>0</v>
      </c>
      <c r="AH50" s="14">
        <v>26121</v>
      </c>
      <c r="AI50" s="14">
        <v>62184</v>
      </c>
      <c r="AJ50" s="14">
        <v>20000</v>
      </c>
      <c r="AK50" s="14">
        <v>16236</v>
      </c>
      <c r="AL50" s="14">
        <v>10326</v>
      </c>
    </row>
    <row r="51" spans="1:38" x14ac:dyDescent="0.25">
      <c r="A51" s="11" t="s">
        <v>132</v>
      </c>
      <c r="B51" s="22">
        <v>-314487</v>
      </c>
      <c r="C51" s="14">
        <v>-92225</v>
      </c>
      <c r="D51" s="14">
        <v>-10420</v>
      </c>
      <c r="E51" s="14">
        <v>-97362</v>
      </c>
      <c r="F51" s="14">
        <v>-25238</v>
      </c>
      <c r="G51" s="14">
        <v>-122220</v>
      </c>
      <c r="H51" s="14">
        <v>-95182</v>
      </c>
      <c r="I51" s="14">
        <v>-202015</v>
      </c>
      <c r="J51" s="14">
        <v>-43234</v>
      </c>
      <c r="K51" s="14">
        <v>-67777</v>
      </c>
      <c r="L51" s="14">
        <v>-28613</v>
      </c>
      <c r="M51" s="14">
        <v>-64269</v>
      </c>
      <c r="N51" s="14">
        <v>-41938</v>
      </c>
      <c r="O51" s="14">
        <v>-102075</v>
      </c>
      <c r="P51" s="14">
        <v>-48218</v>
      </c>
      <c r="Q51" s="14">
        <v>-47254</v>
      </c>
      <c r="R51" s="14">
        <v>-33474</v>
      </c>
      <c r="S51" s="14">
        <v>-33229</v>
      </c>
      <c r="T51" s="14">
        <v>-29670</v>
      </c>
      <c r="U51" s="14">
        <v>-27260</v>
      </c>
      <c r="V51" s="14">
        <v>-34858</v>
      </c>
      <c r="W51" s="14">
        <v>-31268</v>
      </c>
      <c r="X51" s="14">
        <v>-34844</v>
      </c>
      <c r="Y51" s="14">
        <v>-27936</v>
      </c>
      <c r="Z51" s="14">
        <v>-32814</v>
      </c>
      <c r="AA51" s="14">
        <v>-25356</v>
      </c>
      <c r="AB51" s="14">
        <v>-23921</v>
      </c>
      <c r="AC51" s="14">
        <v>-16392</v>
      </c>
      <c r="AD51" s="14">
        <v>-23142</v>
      </c>
      <c r="AE51" s="14">
        <v>-19620</v>
      </c>
      <c r="AF51" s="14">
        <v>-13112</v>
      </c>
      <c r="AG51" s="14">
        <v>-10857</v>
      </c>
      <c r="AH51" s="14">
        <v>-16831</v>
      </c>
      <c r="AI51" s="14">
        <v>-19877</v>
      </c>
      <c r="AJ51" s="14">
        <v>-36301</v>
      </c>
      <c r="AK51" s="14">
        <v>-10158</v>
      </c>
      <c r="AL51" s="14">
        <v>-15492</v>
      </c>
    </row>
    <row r="52" spans="1:38" x14ac:dyDescent="0.25">
      <c r="A52" s="11" t="s">
        <v>133</v>
      </c>
      <c r="B52" s="22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-46925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-20898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</row>
    <row r="53" spans="1:38" x14ac:dyDescent="0.25">
      <c r="A53" s="11" t="s">
        <v>134</v>
      </c>
      <c r="B53" s="22">
        <v>-40</v>
      </c>
      <c r="C53" s="14">
        <v>-63433</v>
      </c>
      <c r="D53" s="14">
        <v>-19480</v>
      </c>
      <c r="E53" s="14">
        <v>-107020</v>
      </c>
      <c r="F53" s="14">
        <v>-585</v>
      </c>
      <c r="G53" s="14">
        <v>-92955</v>
      </c>
      <c r="H53" s="14">
        <v>-49</v>
      </c>
      <c r="I53" s="14">
        <v>-92378</v>
      </c>
      <c r="J53" s="14">
        <v>-1219</v>
      </c>
      <c r="K53" s="14">
        <v>-86444</v>
      </c>
      <c r="L53" s="14">
        <v>-3</v>
      </c>
      <c r="M53" s="14">
        <v>-87114</v>
      </c>
      <c r="N53" s="14">
        <v>-61</v>
      </c>
      <c r="O53" s="14">
        <v>-85632</v>
      </c>
      <c r="P53" s="14">
        <v>-17</v>
      </c>
      <c r="Q53" s="14">
        <v>-85131</v>
      </c>
      <c r="R53" s="14">
        <v>-67</v>
      </c>
      <c r="S53" s="14">
        <v>-81850</v>
      </c>
      <c r="T53" s="14">
        <v>-3</v>
      </c>
      <c r="U53" s="14">
        <v>-71483</v>
      </c>
      <c r="V53" s="14">
        <v>-6</v>
      </c>
      <c r="W53" s="14">
        <v>-57302</v>
      </c>
      <c r="X53" s="14">
        <v>-3</v>
      </c>
      <c r="Y53" s="14">
        <v>-63572</v>
      </c>
      <c r="Z53" s="14">
        <v>-403</v>
      </c>
      <c r="AA53" s="14">
        <v>-24541</v>
      </c>
      <c r="AB53" s="14">
        <v>0</v>
      </c>
      <c r="AC53" s="14">
        <v>-16609</v>
      </c>
      <c r="AD53" s="14">
        <v>-377</v>
      </c>
      <c r="AE53" s="14">
        <v>-16351</v>
      </c>
      <c r="AF53" s="14">
        <v>0</v>
      </c>
      <c r="AG53" s="14">
        <v>-12989</v>
      </c>
      <c r="AH53" s="14">
        <v>1</v>
      </c>
      <c r="AI53" s="14">
        <v>-21362</v>
      </c>
      <c r="AJ53" s="14">
        <v>-77</v>
      </c>
      <c r="AK53" s="14">
        <v>-12641</v>
      </c>
      <c r="AL53" s="14">
        <v>0</v>
      </c>
    </row>
    <row r="54" spans="1:38" x14ac:dyDescent="0.25">
      <c r="A54" s="19" t="s">
        <v>135</v>
      </c>
      <c r="B54" s="24">
        <f t="shared" ref="B54:G54" si="8">SUM(B50:B53)</f>
        <v>-15471</v>
      </c>
      <c r="C54" s="20">
        <f t="shared" si="8"/>
        <v>-147242</v>
      </c>
      <c r="D54" s="20">
        <f t="shared" si="8"/>
        <v>-21520</v>
      </c>
      <c r="E54" s="20">
        <f t="shared" si="8"/>
        <v>207217</v>
      </c>
      <c r="F54" s="20">
        <f t="shared" si="8"/>
        <v>273998</v>
      </c>
      <c r="G54" s="20">
        <f t="shared" si="8"/>
        <v>-193309</v>
      </c>
      <c r="H54" s="20">
        <f t="shared" ref="H54:M54" si="9">SUM(H50:H53)</f>
        <v>267413</v>
      </c>
      <c r="I54" s="20">
        <f t="shared" si="9"/>
        <v>-205224</v>
      </c>
      <c r="J54" s="20">
        <f t="shared" si="9"/>
        <v>220791</v>
      </c>
      <c r="K54" s="20">
        <f t="shared" si="9"/>
        <v>-137227</v>
      </c>
      <c r="L54" s="20">
        <f t="shared" si="9"/>
        <v>-22243</v>
      </c>
      <c r="M54" s="20">
        <f t="shared" si="9"/>
        <v>248619</v>
      </c>
      <c r="N54" s="20">
        <f t="shared" ref="N54:AK54" si="10">SUM(N50:N53)</f>
        <v>-88339</v>
      </c>
      <c r="O54" s="20">
        <f t="shared" si="10"/>
        <v>-187716</v>
      </c>
      <c r="P54" s="20">
        <f t="shared" si="10"/>
        <v>-48235</v>
      </c>
      <c r="Q54" s="20">
        <f t="shared" si="10"/>
        <v>182223</v>
      </c>
      <c r="R54" s="20">
        <f t="shared" si="10"/>
        <v>52308</v>
      </c>
      <c r="S54" s="20">
        <f t="shared" si="10"/>
        <v>-34601</v>
      </c>
      <c r="T54" s="20">
        <f t="shared" si="10"/>
        <v>31652</v>
      </c>
      <c r="U54" s="20">
        <f t="shared" si="10"/>
        <v>-46333</v>
      </c>
      <c r="V54" s="20">
        <f>SUM(V50:V53)</f>
        <v>-6609</v>
      </c>
      <c r="W54" s="20">
        <f t="shared" si="10"/>
        <v>-32642</v>
      </c>
      <c r="X54" s="20">
        <f t="shared" si="10"/>
        <v>-9849</v>
      </c>
      <c r="Y54" s="20">
        <f t="shared" si="10"/>
        <v>-55948</v>
      </c>
      <c r="Z54" s="20">
        <f t="shared" si="10"/>
        <v>-28912</v>
      </c>
      <c r="AA54" s="20">
        <f t="shared" si="10"/>
        <v>33482</v>
      </c>
      <c r="AB54" s="20">
        <f t="shared" si="10"/>
        <v>-23921</v>
      </c>
      <c r="AC54" s="20">
        <f t="shared" si="10"/>
        <v>-53899</v>
      </c>
      <c r="AD54" s="20">
        <f t="shared" si="10"/>
        <v>14184</v>
      </c>
      <c r="AE54" s="20">
        <f t="shared" si="10"/>
        <v>44307</v>
      </c>
      <c r="AF54" s="20">
        <f t="shared" si="10"/>
        <v>-13112</v>
      </c>
      <c r="AG54" s="20">
        <f t="shared" si="10"/>
        <v>-23846</v>
      </c>
      <c r="AH54" s="20">
        <f t="shared" si="10"/>
        <v>9291</v>
      </c>
      <c r="AI54" s="20">
        <f t="shared" si="10"/>
        <v>20945</v>
      </c>
      <c r="AJ54" s="20">
        <f t="shared" si="10"/>
        <v>-16378</v>
      </c>
      <c r="AK54" s="20">
        <f t="shared" si="10"/>
        <v>-6563</v>
      </c>
      <c r="AL54" s="20">
        <f>SUM(AL50:AL53)</f>
        <v>-5166</v>
      </c>
    </row>
    <row r="55" spans="1:38" x14ac:dyDescent="0.25">
      <c r="A55" s="11"/>
      <c r="B55" s="25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</row>
    <row r="56" spans="1:38" x14ac:dyDescent="0.25">
      <c r="A56" s="11" t="s">
        <v>136</v>
      </c>
      <c r="B56" s="22">
        <f t="shared" ref="B56" si="11">+B54+B46+B36</f>
        <v>-145923.09588000068</v>
      </c>
      <c r="C56" s="14">
        <f t="shared" ref="C56:AL56" si="12">+C54+C46+C36</f>
        <v>280151</v>
      </c>
      <c r="D56" s="14">
        <f t="shared" si="12"/>
        <v>333789.88618999929</v>
      </c>
      <c r="E56" s="14">
        <f t="shared" si="12"/>
        <v>-267290.88618999929</v>
      </c>
      <c r="F56" s="14">
        <f t="shared" si="12"/>
        <v>234480.85732305178</v>
      </c>
      <c r="G56" s="14">
        <f t="shared" si="12"/>
        <v>-107456.22374249966</v>
      </c>
      <c r="H56" s="14">
        <f t="shared" si="12"/>
        <v>261295.44128764715</v>
      </c>
      <c r="I56" s="14">
        <f t="shared" si="12"/>
        <v>-98208.84366000013</v>
      </c>
      <c r="J56" s="14">
        <f t="shared" si="12"/>
        <v>2027.9966500000446</v>
      </c>
      <c r="K56" s="14">
        <f t="shared" si="12"/>
        <v>-31988</v>
      </c>
      <c r="L56" s="14">
        <f t="shared" si="12"/>
        <v>-7699</v>
      </c>
      <c r="M56" s="14">
        <f t="shared" si="12"/>
        <v>178579.40000000002</v>
      </c>
      <c r="N56" s="14">
        <f t="shared" si="12"/>
        <v>-162198</v>
      </c>
      <c r="O56" s="14">
        <f t="shared" si="12"/>
        <v>-129690</v>
      </c>
      <c r="P56" s="14">
        <f t="shared" si="12"/>
        <v>70199.895870000008</v>
      </c>
      <c r="Q56" s="14">
        <f t="shared" si="12"/>
        <v>142761.78284</v>
      </c>
      <c r="R56" s="14">
        <f t="shared" si="12"/>
        <v>-95031.075760000007</v>
      </c>
      <c r="S56" s="14">
        <f t="shared" si="12"/>
        <v>20805</v>
      </c>
      <c r="T56" s="14">
        <f t="shared" si="12"/>
        <v>199331</v>
      </c>
      <c r="U56" s="14">
        <f t="shared" si="12"/>
        <v>-50274</v>
      </c>
      <c r="V56" s="14">
        <f t="shared" si="12"/>
        <v>-159281</v>
      </c>
      <c r="W56" s="14">
        <f t="shared" si="12"/>
        <v>-3809</v>
      </c>
      <c r="X56" s="14">
        <f t="shared" si="12"/>
        <v>58282</v>
      </c>
      <c r="Y56" s="14">
        <f t="shared" si="12"/>
        <v>-18495</v>
      </c>
      <c r="Z56" s="14">
        <f t="shared" si="12"/>
        <v>-51395</v>
      </c>
      <c r="AA56" s="14">
        <f t="shared" si="12"/>
        <v>131421</v>
      </c>
      <c r="AB56" s="14">
        <f t="shared" si="12"/>
        <v>6260</v>
      </c>
      <c r="AC56" s="14">
        <f t="shared" si="12"/>
        <v>4365</v>
      </c>
      <c r="AD56" s="14">
        <f t="shared" si="12"/>
        <v>-102742</v>
      </c>
      <c r="AE56" s="14">
        <f t="shared" si="12"/>
        <v>119518</v>
      </c>
      <c r="AF56" s="14">
        <f t="shared" si="12"/>
        <v>48810</v>
      </c>
      <c r="AG56" s="14">
        <f t="shared" si="12"/>
        <v>-53451</v>
      </c>
      <c r="AH56" s="14">
        <f t="shared" si="12"/>
        <v>-39955</v>
      </c>
      <c r="AI56" s="14">
        <f t="shared" si="12"/>
        <v>-51441</v>
      </c>
      <c r="AJ56" s="14">
        <f t="shared" si="12"/>
        <v>93477</v>
      </c>
      <c r="AK56" s="14">
        <f t="shared" si="12"/>
        <v>-44514</v>
      </c>
      <c r="AL56" s="14">
        <f t="shared" si="12"/>
        <v>-170530</v>
      </c>
    </row>
    <row r="57" spans="1:38" x14ac:dyDescent="0.25">
      <c r="A57" s="11"/>
      <c r="B57" s="23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</row>
    <row r="58" spans="1:38" x14ac:dyDescent="0.25">
      <c r="A58" s="11" t="s">
        <v>137</v>
      </c>
      <c r="B58" s="22">
        <f t="shared" ref="B58:AJ58" si="13">C60</f>
        <v>880356.23080819915</v>
      </c>
      <c r="C58" s="14">
        <f t="shared" si="13"/>
        <v>600205.23080819915</v>
      </c>
      <c r="D58" s="14">
        <f t="shared" si="13"/>
        <v>266415.34461819986</v>
      </c>
      <c r="E58" s="14">
        <f t="shared" si="13"/>
        <v>533706.23080819915</v>
      </c>
      <c r="F58" s="14">
        <f t="shared" si="13"/>
        <v>299225.37348514743</v>
      </c>
      <c r="G58" s="14">
        <f t="shared" si="13"/>
        <v>406681.59722764709</v>
      </c>
      <c r="H58" s="14">
        <f t="shared" si="13"/>
        <v>145386.15593999991</v>
      </c>
      <c r="I58" s="14">
        <f t="shared" si="13"/>
        <v>243594.99960000004</v>
      </c>
      <c r="J58" s="14">
        <f t="shared" si="13"/>
        <v>241567.00294999999</v>
      </c>
      <c r="K58" s="14">
        <f t="shared" si="13"/>
        <v>273555.00294999999</v>
      </c>
      <c r="L58" s="14">
        <f t="shared" si="13"/>
        <v>281254.00294999999</v>
      </c>
      <c r="M58" s="14">
        <f t="shared" si="13"/>
        <v>102674.60294999997</v>
      </c>
      <c r="N58" s="14">
        <f t="shared" si="13"/>
        <v>264872.60294999997</v>
      </c>
      <c r="O58" s="14">
        <f t="shared" si="13"/>
        <v>394562.60294999997</v>
      </c>
      <c r="P58" s="14">
        <f t="shared" si="13"/>
        <v>324362.70707999996</v>
      </c>
      <c r="Q58" s="14">
        <f t="shared" si="13"/>
        <v>181600.92423999999</v>
      </c>
      <c r="R58" s="14">
        <f t="shared" si="13"/>
        <v>276632</v>
      </c>
      <c r="S58" s="14">
        <f t="shared" si="13"/>
        <v>255827</v>
      </c>
      <c r="T58" s="14">
        <f t="shared" si="13"/>
        <v>56496</v>
      </c>
      <c r="U58" s="14">
        <f t="shared" si="13"/>
        <v>106770</v>
      </c>
      <c r="V58" s="14">
        <f t="shared" si="13"/>
        <v>266051</v>
      </c>
      <c r="W58" s="14">
        <f t="shared" si="13"/>
        <v>269860</v>
      </c>
      <c r="X58" s="14">
        <f t="shared" si="13"/>
        <v>211578</v>
      </c>
      <c r="Y58" s="14">
        <f t="shared" si="13"/>
        <v>230073</v>
      </c>
      <c r="Z58" s="14">
        <f>AA60+279</f>
        <v>281468</v>
      </c>
      <c r="AA58" s="14">
        <f t="shared" si="13"/>
        <v>149768</v>
      </c>
      <c r="AB58" s="14">
        <f t="shared" si="13"/>
        <v>143508</v>
      </c>
      <c r="AC58" s="14">
        <f t="shared" si="13"/>
        <v>139143</v>
      </c>
      <c r="AD58" s="14">
        <f t="shared" si="13"/>
        <v>241885</v>
      </c>
      <c r="AE58" s="14">
        <f t="shared" si="13"/>
        <v>122367</v>
      </c>
      <c r="AF58" s="14">
        <f t="shared" si="13"/>
        <v>73557</v>
      </c>
      <c r="AG58" s="14">
        <f t="shared" si="13"/>
        <v>127008</v>
      </c>
      <c r="AH58" s="14">
        <f t="shared" si="13"/>
        <v>166963</v>
      </c>
      <c r="AI58" s="14">
        <f t="shared" si="13"/>
        <v>218404</v>
      </c>
      <c r="AJ58" s="14">
        <f t="shared" si="13"/>
        <v>124927</v>
      </c>
      <c r="AK58" s="14">
        <f>AL60</f>
        <v>169441</v>
      </c>
      <c r="AL58" s="14">
        <f>+AL60-AL56</f>
        <v>339971</v>
      </c>
    </row>
    <row r="59" spans="1:38" x14ac:dyDescent="0.25">
      <c r="A59" s="11"/>
      <c r="B59" s="23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x14ac:dyDescent="0.25">
      <c r="A60" s="11" t="s">
        <v>138</v>
      </c>
      <c r="B60" s="22">
        <f t="shared" ref="B60:G60" si="14">+B58+B56</f>
        <v>734433.13492819853</v>
      </c>
      <c r="C60" s="14">
        <f t="shared" si="14"/>
        <v>880356.23080819915</v>
      </c>
      <c r="D60" s="14">
        <f t="shared" si="14"/>
        <v>600205.23080819915</v>
      </c>
      <c r="E60" s="14">
        <f t="shared" si="14"/>
        <v>266415.34461819986</v>
      </c>
      <c r="F60" s="14">
        <f t="shared" si="14"/>
        <v>533706.23080819915</v>
      </c>
      <c r="G60" s="14">
        <f t="shared" si="14"/>
        <v>299225.37348514743</v>
      </c>
      <c r="H60" s="14">
        <f t="shared" ref="H60:AK60" si="15">+H58+H56</f>
        <v>406681.59722764709</v>
      </c>
      <c r="I60" s="14">
        <f t="shared" si="15"/>
        <v>145386.15593999991</v>
      </c>
      <c r="J60" s="14">
        <f t="shared" si="15"/>
        <v>243594.99960000004</v>
      </c>
      <c r="K60" s="14">
        <f t="shared" si="15"/>
        <v>241567.00294999999</v>
      </c>
      <c r="L60" s="14">
        <f t="shared" si="15"/>
        <v>273555.00294999999</v>
      </c>
      <c r="M60" s="14">
        <f t="shared" si="15"/>
        <v>281254.00294999999</v>
      </c>
      <c r="N60" s="14">
        <f t="shared" si="15"/>
        <v>102674.60294999997</v>
      </c>
      <c r="O60" s="14">
        <f t="shared" si="15"/>
        <v>264872.60294999997</v>
      </c>
      <c r="P60" s="14">
        <f t="shared" si="15"/>
        <v>394562.60294999997</v>
      </c>
      <c r="Q60" s="14">
        <f t="shared" si="15"/>
        <v>324362.70707999996</v>
      </c>
      <c r="R60" s="14">
        <f t="shared" si="15"/>
        <v>181600.92423999999</v>
      </c>
      <c r="S60" s="14">
        <f t="shared" si="15"/>
        <v>276632</v>
      </c>
      <c r="T60" s="14">
        <f t="shared" si="15"/>
        <v>255827</v>
      </c>
      <c r="U60" s="14">
        <f t="shared" si="15"/>
        <v>56496</v>
      </c>
      <c r="V60" s="14">
        <f t="shared" si="15"/>
        <v>106770</v>
      </c>
      <c r="W60" s="14">
        <f t="shared" si="15"/>
        <v>266051</v>
      </c>
      <c r="X60" s="14">
        <f t="shared" si="15"/>
        <v>269860</v>
      </c>
      <c r="Y60" s="14">
        <f t="shared" si="15"/>
        <v>211578</v>
      </c>
      <c r="Z60" s="14">
        <f t="shared" si="15"/>
        <v>230073</v>
      </c>
      <c r="AA60" s="14">
        <f t="shared" si="15"/>
        <v>281189</v>
      </c>
      <c r="AB60" s="14">
        <f t="shared" si="15"/>
        <v>149768</v>
      </c>
      <c r="AC60" s="14">
        <f t="shared" si="15"/>
        <v>143508</v>
      </c>
      <c r="AD60" s="14">
        <f t="shared" si="15"/>
        <v>139143</v>
      </c>
      <c r="AE60" s="14">
        <f t="shared" si="15"/>
        <v>241885</v>
      </c>
      <c r="AF60" s="14">
        <f t="shared" si="15"/>
        <v>122367</v>
      </c>
      <c r="AG60" s="14">
        <f t="shared" si="15"/>
        <v>73557</v>
      </c>
      <c r="AH60" s="14">
        <f t="shared" si="15"/>
        <v>127008</v>
      </c>
      <c r="AI60" s="14">
        <f t="shared" si="15"/>
        <v>166963</v>
      </c>
      <c r="AJ60" s="14">
        <f t="shared" si="15"/>
        <v>218404</v>
      </c>
      <c r="AK60" s="14">
        <f t="shared" si="15"/>
        <v>124927</v>
      </c>
      <c r="AL60" s="14">
        <v>169441</v>
      </c>
    </row>
    <row r="61" spans="1:38" x14ac:dyDescent="0.25">
      <c r="A61"/>
      <c r="B61"/>
      <c r="C61"/>
      <c r="D61"/>
    </row>
    <row r="62" spans="1:38" x14ac:dyDescent="0.25">
      <c r="A62" s="7" t="s">
        <v>139</v>
      </c>
      <c r="T62" s="8"/>
      <c r="Y62" s="8"/>
    </row>
    <row r="63" spans="1:38" x14ac:dyDescent="0.25">
      <c r="A63" s="5"/>
      <c r="B63" s="5"/>
      <c r="C63" s="5"/>
      <c r="D63" s="5"/>
      <c r="Z63" s="4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DRE Ajustado</vt:lpstr>
      <vt:lpstr>DRE</vt:lpstr>
      <vt:lpstr>Ativo</vt:lpstr>
      <vt:lpstr>Passivo e Patrimonio Liquido</vt:lpstr>
      <vt:lpstr>Fluxo de Caixa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Silva Spricigo</dc:creator>
  <cp:lastModifiedBy>Renato Gouveia Rossini</cp:lastModifiedBy>
  <dcterms:created xsi:type="dcterms:W3CDTF">2020-06-05T19:07:53Z</dcterms:created>
  <dcterms:modified xsi:type="dcterms:W3CDTF">2021-05-11T13:30:29Z</dcterms:modified>
</cp:coreProperties>
</file>